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 " sheetId="26" r:id="rId5"/>
    <sheet name="4支出分类(政府预算)" sheetId="6" r:id="rId6"/>
    <sheet name="5支出分类（部门预算）" sheetId="25" r:id="rId7"/>
    <sheet name="6财政拨款收支总表" sheetId="8" r:id="rId8"/>
    <sheet name="7一般公共预算支出表" sheetId="27" r:id="rId9"/>
    <sheet name="8一般公共预算基本支出情况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Sheet1" sheetId="29" r:id="rId26"/>
  </sheets>
  <definedNames>
    <definedName name="_xlnm.Print_Area" localSheetId="17">'16政府性基金'!$A$1:$I$12</definedName>
    <definedName name="_xlnm.Print_Titles" localSheetId="2">'1收支总表'!$1:$5</definedName>
    <definedName name="_xlnm.Print_Titles" localSheetId="22">'21专项清单'!$1:$6</definedName>
    <definedName name="_xlnm.Print_Titles" localSheetId="23">'22项目支出绩效目标表'!$1:$5</definedName>
    <definedName name="_xlnm.Print_Titles" localSheetId="7">'6财政拨款收支总表'!$1:$5</definedName>
  </definedNames>
  <calcPr calcId="144525"/>
</workbook>
</file>

<file path=xl/sharedStrings.xml><?xml version="1.0" encoding="utf-8"?>
<sst xmlns="http://schemas.openxmlformats.org/spreadsheetml/2006/main" count="2209" uniqueCount="866">
  <si>
    <t>附件2</t>
  </si>
  <si>
    <t>2022年部门预算公开表</t>
  </si>
  <si>
    <t>单位编码：</t>
  </si>
  <si>
    <t>单位名称：</t>
  </si>
  <si>
    <t>常德市自然资源和规划局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</si>
  <si>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</si>
  <si>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</si>
  <si>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</si>
  <si>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</si>
  <si>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</si>
  <si>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</si>
  <si>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</si>
  <si>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</si>
  <si>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</si>
  <si>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</si>
  <si>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</si>
  <si>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</si>
  <si>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</si>
  <si>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</si>
  <si>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</si>
  <si>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</si>
  <si>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</si>
  <si>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</si>
  <si>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</si>
  <si>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</si>
  <si>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</si>
  <si>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</si>
  <si>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</si>
  <si>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</si>
  <si>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</si>
  <si>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单位：常德市自然资源和规划局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</si>
  <si>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</si>
  <si>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</si>
  <si>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</si>
  <si>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</si>
  <si>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</si>
  <si>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</si>
  <si>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</si>
  <si>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</si>
  <si>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</si>
  <si>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</si>
  <si>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</si>
  <si>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</si>
  <si>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</si>
  <si>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</si>
  <si>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</si>
  <si>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</si>
  <si>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</si>
  <si>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</si>
  <si>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</si>
  <si>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</si>
  <si>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</si>
  <si>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</si>
  <si>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</si>
  <si>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</si>
  <si>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</si>
  <si>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</si>
  <si>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</si>
  <si>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</si>
  <si>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</si>
  <si>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</si>
  <si>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</si>
  <si>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</si>
  <si>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</si>
  <si>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</si>
  <si>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</si>
  <si>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</si>
  <si>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</si>
  <si>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</si>
  <si>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</si>
  <si>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</si>
  <si>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</si>
  <si>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</si>
  <si>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</si>
  <si>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</si>
  <si>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</si>
  <si>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</si>
  <si>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</si>
  <si>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</si>
  <si>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</si>
  <si>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</si>
  <si>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</si>
  <si>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</si>
  <si>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</si>
  <si>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</si>
  <si>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</si>
  <si>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</si>
  <si>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</si>
  <si>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</si>
  <si>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</si>
  <si>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</si>
  <si>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</si>
  <si>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</si>
  <si>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</si>
  <si>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</si>
  <si>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</si>
  <si>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</si>
  <si>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</si>
  <si>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</si>
  <si>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</si>
  <si>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</si>
  <si>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</si>
  <si>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</si>
  <si>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</si>
  <si>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</si>
  <si>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</si>
  <si>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</si>
  <si>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</si>
  <si>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</si>
  <si>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</si>
  <si>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</si>
  <si>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</si>
  <si>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</si>
  <si>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</si>
  <si>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</si>
  <si>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</si>
  <si>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</si>
  <si>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</si>
  <si>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</si>
  <si>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</si>
  <si>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</si>
  <si>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</si>
  <si>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</si>
  <si>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</si>
  <si>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</si>
  <si>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</si>
  <si>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</si>
  <si>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</si>
  <si>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</si>
  <si>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</si>
  <si>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</si>
  <si>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</si>
  <si>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</si>
  <si>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</si>
  <si>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</si>
  <si>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</si>
  <si>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</si>
  <si>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</si>
  <si>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</si>
  <si>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</si>
  <si>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</si>
  <si>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</si>
  <si>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</si>
  <si>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</si>
  <si>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</si>
  <si>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</si>
  <si>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</si>
  <si>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</si>
  <si>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</si>
  <si>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</si>
  <si>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</si>
  <si>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</si>
  <si>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351001</t>
  </si>
  <si>
    <t>常德市自然资源和规划局本级</t>
  </si>
  <si>
    <t xml:space="preserve">  351002</t>
  </si>
  <si>
    <t>常德市不动产登记中心</t>
  </si>
  <si>
    <t xml:space="preserve">  351003</t>
  </si>
  <si>
    <t>常德市武陵区自然资源局</t>
  </si>
  <si>
    <t xml:space="preserve">  351004</t>
  </si>
  <si>
    <t>常德市自然资源和规划局经开区分局</t>
  </si>
  <si>
    <t xml:space="preserve">  351005</t>
  </si>
  <si>
    <t>常德市自然资源和规划局柳叶湖分局</t>
  </si>
  <si>
    <t xml:space="preserve">  351006</t>
  </si>
  <si>
    <t>常德市自然资源行政执法支队</t>
  </si>
  <si>
    <t xml:space="preserve">  351007</t>
  </si>
  <si>
    <t>常德市自然资源事务中心</t>
  </si>
  <si>
    <t xml:space="preserve">  351008</t>
  </si>
  <si>
    <t>常德市规划展示馆（规划档案馆）</t>
  </si>
  <si>
    <t xml:space="preserve">  351009</t>
  </si>
  <si>
    <t>常德市土地开发整理中心</t>
  </si>
  <si>
    <t xml:space="preserve">  351010</t>
  </si>
  <si>
    <t>常德市自然资源和规划局桃花源分局</t>
  </si>
  <si>
    <t>预算03表</t>
  </si>
  <si>
    <t>支  出  总  表</t>
  </si>
  <si>
    <t>填报单位：</t>
  </si>
  <si>
    <t>单位：万元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</si>
  <si>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</si>
  <si>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</si>
  <si>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</si>
  <si>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</si>
  <si>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</si>
  <si>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</si>
  <si>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</si>
  <si>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035</t>
  </si>
  <si>
    <t xml:space="preserve">  035001</t>
  </si>
  <si>
    <t xml:space="preserve">    208</t>
  </si>
  <si>
    <t xml:space="preserve">  社会保障和就业支出</t>
  </si>
  <si>
    <t xml:space="preserve">      20805</t>
  </si>
  <si>
    <t xml:space="preserve">    行政事业单位养老支出</t>
  </si>
  <si>
    <t xml:space="preserve">        2080501</t>
  </si>
  <si>
    <t xml:space="preserve">      行政单位离退休</t>
  </si>
  <si>
    <t xml:space="preserve">        2080502</t>
  </si>
  <si>
    <t xml:space="preserve">      事业单位离退休</t>
  </si>
  <si>
    <t xml:space="preserve">        2080505</t>
  </si>
  <si>
    <t xml:space="preserve">      机关事业单位基本养老保险缴费支出</t>
  </si>
  <si>
    <t xml:space="preserve">      20899</t>
  </si>
  <si>
    <t xml:space="preserve">    其他社会保障和就业支出</t>
  </si>
  <si>
    <t xml:space="preserve">        2089999</t>
  </si>
  <si>
    <t xml:space="preserve">      其他社会保障和就业支出</t>
  </si>
  <si>
    <t xml:space="preserve">    212</t>
  </si>
  <si>
    <t xml:space="preserve">  城乡社区支出</t>
  </si>
  <si>
    <t xml:space="preserve">      21201</t>
  </si>
  <si>
    <t xml:space="preserve">    城乡社区管理事务</t>
  </si>
  <si>
    <t xml:space="preserve">        2120101</t>
  </si>
  <si>
    <t xml:space="preserve">      行政运行</t>
  </si>
  <si>
    <t xml:space="preserve">      21202</t>
  </si>
  <si>
    <t xml:space="preserve">    城乡社区规划与管理</t>
  </si>
  <si>
    <t xml:space="preserve">        2120201</t>
  </si>
  <si>
    <t xml:space="preserve">      城乡社区规划与管理</t>
  </si>
  <si>
    <t xml:space="preserve">    220</t>
  </si>
  <si>
    <t xml:space="preserve">  自然资源海洋气象等支出</t>
  </si>
  <si>
    <t xml:space="preserve">      22001</t>
  </si>
  <si>
    <t xml:space="preserve">    自然资源事务</t>
  </si>
  <si>
    <t xml:space="preserve">        2200101</t>
  </si>
  <si>
    <t xml:space="preserve">        2200102</t>
  </si>
  <si>
    <t xml:space="preserve">      一般行政管理事务</t>
  </si>
  <si>
    <t xml:space="preserve">        2200109</t>
  </si>
  <si>
    <t xml:space="preserve">      自然资源调查与确权登记</t>
  </si>
  <si>
    <t xml:space="preserve">        2200114</t>
  </si>
  <si>
    <t xml:space="preserve">      地质勘查与矿产资源管理</t>
  </si>
  <si>
    <t xml:space="preserve">        2200150</t>
  </si>
  <si>
    <t xml:space="preserve">      事业运行</t>
  </si>
  <si>
    <t xml:space="preserve">        2200199</t>
  </si>
  <si>
    <t xml:space="preserve">      其他自然资源事务支出</t>
  </si>
  <si>
    <t xml:space="preserve">    221</t>
  </si>
  <si>
    <t xml:space="preserve">  住房保障支出</t>
  </si>
  <si>
    <t xml:space="preserve">      22102</t>
  </si>
  <si>
    <t xml:space="preserve">    住房改革支出</t>
  </si>
  <si>
    <t xml:space="preserve">        2210201</t>
  </si>
  <si>
    <t xml:space="preserve">      住房公积金</t>
  </si>
  <si>
    <t xml:space="preserve">    222</t>
  </si>
  <si>
    <t xml:space="preserve">  粮油物资储备支出</t>
  </si>
  <si>
    <t xml:space="preserve">      22201</t>
  </si>
  <si>
    <t xml:space="preserve">    粮油物资事务</t>
  </si>
  <si>
    <t xml:space="preserve">        2220150</t>
  </si>
  <si>
    <t>注：支出包括当年预算和上年结转安排的所有支出。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</si>
  <si>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</si>
  <si>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</si>
  <si>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</si>
  <si>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</si>
  <si>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</si>
  <si>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</si>
  <si>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</si>
  <si>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</si>
  <si>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</si>
  <si>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</si>
  <si>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</si>
  <si>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</si>
  <si>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</si>
  <si>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</si>
  <si>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</si>
  <si>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</si>
  <si>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</si>
  <si>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</si>
  <si>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</si>
  <si>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</si>
  <si>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</si>
  <si>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合  计</t>
  </si>
  <si>
    <t>208</t>
  </si>
  <si>
    <t>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</si>
  <si>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</si>
  <si>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</si>
  <si>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</si>
  <si>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</si>
  <si>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</si>
  <si>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99</t>
  </si>
  <si>
    <t>212</t>
  </si>
  <si>
    <t xml:space="preserve">    行政运行</t>
  </si>
  <si>
    <t>220</t>
  </si>
  <si>
    <t xml:space="preserve">    一般行政管理事务</t>
  </si>
  <si>
    <t>09</t>
  </si>
  <si>
    <t xml:space="preserve">    自然资源调查与确权登记</t>
  </si>
  <si>
    <t>14</t>
  </si>
  <si>
    <t xml:space="preserve">    地质勘查与矿产资源管理</t>
  </si>
  <si>
    <t>50</t>
  </si>
  <si>
    <t xml:space="preserve">    事业运行</t>
  </si>
  <si>
    <t xml:space="preserve">    其他自然资源事务支出</t>
  </si>
  <si>
    <t>221</t>
  </si>
  <si>
    <t xml:space="preserve">    住房公积金</t>
  </si>
  <si>
    <t>222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</si>
  <si>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</si>
  <si>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</si>
  <si>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</si>
  <si>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</si>
  <si>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</si>
  <si>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</si>
  <si>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</si>
  <si>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</si>
  <si>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</si>
  <si>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合   计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</si>
  <si>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</si>
  <si>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</si>
  <si>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</si>
  <si>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</si>
  <si>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</si>
  <si>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</si>
  <si>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</si>
  <si>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</si>
  <si>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</si>
  <si>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</si>
  <si>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</si>
  <si>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</si>
  <si>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预算07表</t>
  </si>
  <si>
    <t>人员经费</t>
  </si>
  <si>
    <t>公用经费</t>
  </si>
  <si>
    <t xml:space="preserve">  常德市自然资源和规划局</t>
  </si>
  <si>
    <t>部门公开表08</t>
  </si>
  <si>
    <t>一般公共预算基本支出表</t>
  </si>
  <si>
    <t>单位：部门：351_常德市自然资源和规划局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</si>
  <si>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</si>
  <si>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</si>
  <si>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</si>
  <si>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</si>
  <si>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</si>
  <si>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</si>
  <si>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</si>
  <si>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</si>
  <si>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</si>
  <si>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</si>
  <si>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</si>
  <si>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</si>
  <si>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</si>
  <si>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</si>
  <si>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</si>
  <si>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</si>
  <si>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</si>
  <si>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</si>
  <si>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</si>
  <si>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</si>
  <si>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</si>
  <si>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</si>
  <si>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</si>
  <si>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</si>
  <si>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</si>
  <si>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</si>
  <si>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</si>
  <si>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</si>
  <si>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</si>
  <si>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</si>
  <si>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</si>
  <si>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</si>
  <si>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</si>
  <si>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</si>
  <si>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</si>
  <si>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</si>
  <si>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</si>
  <si>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</si>
  <si>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</si>
  <si>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</si>
  <si>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</si>
  <si>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</si>
  <si>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</si>
  <si>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</si>
  <si>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</si>
  <si>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</si>
  <si>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</si>
  <si>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</si>
  <si>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</si>
  <si>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</si>
  <si>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</si>
  <si>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</si>
  <si>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</si>
  <si>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</si>
  <si>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</si>
  <si>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</si>
  <si>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</si>
  <si>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</si>
  <si>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</si>
  <si>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</si>
  <si>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</si>
  <si>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</si>
  <si>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</si>
  <si>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</si>
  <si>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</si>
  <si>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</si>
  <si>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</si>
  <si>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</si>
  <si>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</si>
  <si>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</si>
  <si>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</si>
  <si>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</si>
  <si>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</si>
  <si>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</si>
  <si>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</si>
  <si>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</si>
  <si>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</si>
  <si>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</si>
  <si>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</si>
  <si>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</si>
  <si>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</si>
  <si>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</si>
  <si>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</si>
  <si>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</si>
  <si>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</si>
  <si>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</si>
  <si>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</si>
  <si>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</si>
  <si>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</si>
  <si>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</si>
  <si>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</si>
  <si>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</si>
  <si>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</si>
  <si>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</si>
  <si>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</si>
  <si>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</si>
  <si>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</si>
  <si>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</si>
  <si>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</si>
  <si>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</si>
  <si>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</si>
  <si>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</si>
  <si>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</si>
  <si>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</si>
  <si>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</si>
  <si>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</si>
  <si>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</si>
  <si>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</si>
  <si>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</si>
  <si>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</si>
  <si>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</si>
  <si>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</si>
  <si>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</si>
  <si>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</si>
  <si>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</si>
  <si>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</si>
  <si>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</si>
  <si>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</si>
  <si>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</si>
  <si>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</si>
  <si>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</si>
  <si>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</si>
  <si>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</si>
  <si>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</si>
  <si>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</si>
  <si>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</si>
  <si>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</si>
  <si>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</si>
  <si>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</si>
  <si>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</si>
  <si>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</si>
  <si>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</si>
  <si>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</si>
  <si>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</si>
  <si>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</si>
  <si>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</si>
  <si>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</si>
  <si>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</si>
  <si>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</si>
  <si>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</si>
  <si>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</si>
  <si>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</si>
  <si>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</si>
  <si>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</si>
  <si>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</si>
  <si>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</si>
  <si>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</si>
  <si>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</si>
  <si>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无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</si>
  <si>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</si>
  <si>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</si>
  <si>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</si>
  <si>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</si>
  <si>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</si>
  <si>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</si>
  <si>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</si>
  <si>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</si>
  <si>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</si>
  <si>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</si>
  <si>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</si>
  <si>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</si>
  <si>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</si>
  <si>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</si>
  <si>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</si>
  <si>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</si>
  <si>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 城市规划委员会工作经费</t>
  </si>
  <si>
    <t xml:space="preserve">    城市基础设施配套费征收成本</t>
  </si>
  <si>
    <t xml:space="preserve">    城市基础设施配套费业务经费</t>
  </si>
  <si>
    <t xml:space="preserve">    “两权”价款征收成本</t>
  </si>
  <si>
    <t xml:space="preserve">    争资及项目前期经费</t>
  </si>
  <si>
    <t xml:space="preserve">    矿产资源保护及地质灾害防治</t>
  </si>
  <si>
    <t xml:space="preserve">    耕地开垦费征收成本</t>
  </si>
  <si>
    <t xml:space="preserve">    土地出让征收成本</t>
  </si>
  <si>
    <t xml:space="preserve">    市级石煤矿山关停退款及奖补资金</t>
  </si>
  <si>
    <t xml:space="preserve">    土地出让金征收经费</t>
  </si>
  <si>
    <t xml:space="preserve">    耕地占补平衡项目支出</t>
  </si>
  <si>
    <t xml:space="preserve">    耕地开垦费业务经费</t>
  </si>
  <si>
    <t xml:space="preserve">    不动产登记经费</t>
  </si>
  <si>
    <t xml:space="preserve">    征收成本1</t>
  </si>
  <si>
    <t xml:space="preserve">    征收成本2</t>
  </si>
  <si>
    <t xml:space="preserve">    征地拆迁成本</t>
  </si>
  <si>
    <t xml:space="preserve">    征地拆迁工作经费</t>
  </si>
  <si>
    <t xml:space="preserve">    征地拆迁专项成本</t>
  </si>
  <si>
    <t xml:space="preserve">    大案要案办案经费</t>
  </si>
  <si>
    <t xml:space="preserve">    征地拆迁专项经费</t>
  </si>
  <si>
    <t xml:space="preserve">    展馆运行经费</t>
  </si>
  <si>
    <t xml:space="preserve">    专项维护费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</si>
  <si>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</si>
  <si>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</si>
  <si>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</si>
  <si>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</si>
  <si>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</si>
  <si>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</si>
  <si>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</si>
  <si>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</si>
  <si>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</si>
  <si>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</si>
  <si>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</si>
  <si>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</si>
  <si>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</si>
  <si>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</si>
  <si>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</si>
  <si>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351001</t>
  </si>
  <si>
    <t xml:space="preserve">  “两权”价款征收成本</t>
  </si>
  <si>
    <t>2022年非税收入根据两年平均数定为500万，成本20%固定成本额21万元。</t>
  </si>
  <si>
    <t>真实掌握我市矿山年度储量动态情况和开发利用情况，及时发现违法违规开采行为，为规范矿政管理秩序提供第一手资料。</t>
  </si>
  <si>
    <t>效益指标</t>
  </si>
  <si>
    <t>生态效益指标</t>
  </si>
  <si>
    <t>矿产资源保护水平</t>
  </si>
  <si>
    <t>提升</t>
  </si>
  <si>
    <t>对矿产资源保护水平提升</t>
  </si>
  <si>
    <t>社会效益指标</t>
  </si>
  <si>
    <t>群众生命财产安全</t>
  </si>
  <si>
    <t>保障</t>
  </si>
  <si>
    <t>项目实施对群众生命财产安全产生的影响</t>
  </si>
  <si>
    <t>经济效益指标</t>
  </si>
  <si>
    <t>“两权”价款收入</t>
  </si>
  <si>
    <t>增加</t>
  </si>
  <si>
    <t>项目实施对“两权”价款收入增加</t>
  </si>
  <si>
    <t>满意度指标</t>
  </si>
  <si>
    <t>服务对象满意度指标</t>
  </si>
  <si>
    <t>社会公众满意度</t>
  </si>
  <si>
    <t>≥90%</t>
  </si>
  <si>
    <t>产出指标</t>
  </si>
  <si>
    <t>时效指标</t>
  </si>
  <si>
    <t>各业务工作在规定或者计划时间内完成</t>
  </si>
  <si>
    <t>≥95%</t>
  </si>
  <si>
    <t>2022年1月-12月份</t>
  </si>
  <si>
    <t>数量指标</t>
  </si>
  <si>
    <t>项目完成数量</t>
  </si>
  <si>
    <t>完成既定工作任务</t>
  </si>
  <si>
    <t>成本指标</t>
  </si>
  <si>
    <t>经济成本指标</t>
  </si>
  <si>
    <t>完成非税收入征收计划，合理使用资金。</t>
  </si>
  <si>
    <t>非税收入计划完成率100%</t>
  </si>
  <si>
    <t xml:space="preserve">  耕地开垦费业务经费</t>
  </si>
  <si>
    <t>完成2022年耕地开垦费征收任务。</t>
  </si>
  <si>
    <t>100%</t>
  </si>
  <si>
    <t>社会成本指标</t>
  </si>
  <si>
    <t>所产生的社会效果</t>
  </si>
  <si>
    <t>持续发展</t>
  </si>
  <si>
    <t>生态环境成本指标</t>
  </si>
  <si>
    <t>对生态环境产生直接或间接影响</t>
  </si>
  <si>
    <t>对自然资源工作产生的影响</t>
  </si>
  <si>
    <t>及时完成工作，提高服务质量</t>
  </si>
  <si>
    <t>质量指标</t>
  </si>
  <si>
    <t>业务工作质量达标率</t>
  </si>
  <si>
    <t>按年度计划各项工作完成质量达标率</t>
  </si>
  <si>
    <t>对社会产生影响</t>
  </si>
  <si>
    <t>提升正面社会影响，为城市发展建设提供强有力的保障</t>
  </si>
  <si>
    <t>耕地修复治理、绿色矿山建设</t>
  </si>
  <si>
    <t>促进</t>
  </si>
  <si>
    <t>项目支出对耕地修复治理、绿色矿山建设的影响</t>
  </si>
  <si>
    <t xml:space="preserve">  城市基础设施配套费业务经费</t>
  </si>
  <si>
    <t>完成自然资源和规划管理服务服务系统建设</t>
  </si>
  <si>
    <t>完成2022年城市基础设施配套费收入任务。</t>
  </si>
  <si>
    <t xml:space="preserve">  耕地占补平衡项目支出</t>
  </si>
  <si>
    <t>完成市本级补充耕地指标收购、准确评定耕地质量等级，为市本级耕地占补平衡提供有效保障；通过补充耕地指标收购和耕地质量等级调查更新评价，建立市本级耕地占补平衡长效机制。</t>
  </si>
  <si>
    <t>收购资金</t>
  </si>
  <si>
    <t>≤5142</t>
  </si>
  <si>
    <t>收购资金5142万元</t>
  </si>
  <si>
    <t>耕地和永久基本农田</t>
  </si>
  <si>
    <t>切实保护</t>
  </si>
  <si>
    <t>项目实施对耕地和永久基本农田的影响</t>
  </si>
  <si>
    <t>保障市本级项目用地报批</t>
  </si>
  <si>
    <t>保障率</t>
  </si>
  <si>
    <t>节省市场购买指标指出</t>
  </si>
  <si>
    <t>≥8</t>
  </si>
  <si>
    <t>万元/亩</t>
  </si>
  <si>
    <t>用地单位满意度</t>
  </si>
  <si>
    <t>耕地质量</t>
  </si>
  <si>
    <t>≥15</t>
  </si>
  <si>
    <t>耕地质量等级</t>
  </si>
  <si>
    <t>占卜平衡指标</t>
  </si>
  <si>
    <t>≥1233</t>
  </si>
  <si>
    <t>占卜平衡指标面积（亩）</t>
  </si>
  <si>
    <t>土地开发时间</t>
  </si>
  <si>
    <t>完成时间</t>
  </si>
  <si>
    <t xml:space="preserve">  矿产资源保护及地质灾害防治</t>
  </si>
  <si>
    <t>通过实施本项目，对本市市级地质灾害隐患点进行巡查，根据灾害发生情况进行应急调查，提高全市地质灾害发生防治水平，保障群众生命财产安全。</t>
  </si>
  <si>
    <t>气象预警服务周期</t>
  </si>
  <si>
    <t>6个月（汛期）</t>
  </si>
  <si>
    <t>地质灾害气象预警服务周期</t>
  </si>
  <si>
    <t>巡查排查次数</t>
  </si>
  <si>
    <t>&gt;=12次</t>
  </si>
  <si>
    <t>全年开展隐患点巡查排查次数</t>
  </si>
  <si>
    <t>预警信息准确率</t>
  </si>
  <si>
    <t>地质灾害气象预报预警信息准确率</t>
  </si>
  <si>
    <t>地质灾害气象预报预警服务周期</t>
  </si>
  <si>
    <t>巡查覆盖率</t>
  </si>
  <si>
    <t>全年市级地质灾害隐患点巡查覆盖率</t>
  </si>
  <si>
    <t>灾害气象预警及时率</t>
  </si>
  <si>
    <t>完成及时率</t>
  </si>
  <si>
    <t>各项工作完成率</t>
  </si>
  <si>
    <t>应急处置及时率</t>
  </si>
  <si>
    <t>地质灾害应急调查处置及时率</t>
  </si>
  <si>
    <t xml:space="preserve">  市级石煤矿山关停退款及奖补资金</t>
  </si>
  <si>
    <t>落实《湖南省人民政府办公厅关于全面推动矿业绿色发展的若干意见》(湘政办发[2019]71号）精神，实现全面退出我市石煤开采。</t>
  </si>
  <si>
    <t>项目资金合理使用率</t>
  </si>
  <si>
    <t xml:space="preserve"> 市级石煤矿山关停退款及奖补资金使用合理合规</t>
  </si>
  <si>
    <t>关闭矿山</t>
  </si>
  <si>
    <t>石煤矿山按要求关闭到位</t>
  </si>
  <si>
    <t>石煤矿山按时关闭</t>
  </si>
  <si>
    <t>2022.12.31前</t>
  </si>
  <si>
    <t>按政策完成市级石煤矿山关停退款及奖补资金发放</t>
  </si>
  <si>
    <t>社会公众或矿山企业满意度</t>
  </si>
  <si>
    <t>矿产资源开采的社会效益</t>
  </si>
  <si>
    <t>全面推出石煤开采</t>
  </si>
  <si>
    <t>淘汰落后产能</t>
  </si>
  <si>
    <t>矿产资源开采的生态指标</t>
  </si>
  <si>
    <t>减少环境污染</t>
  </si>
  <si>
    <t xml:space="preserve">  土地出让金征收经费</t>
  </si>
  <si>
    <t>完成2022年土地出让金征收任务。</t>
  </si>
  <si>
    <t>土地出让金征收任务</t>
  </si>
  <si>
    <t>完成2022年土地出让金征收任务</t>
  </si>
  <si>
    <t>服务对象满意度</t>
  </si>
  <si>
    <t>加强土地出让对生态环境的影响</t>
  </si>
  <si>
    <t>提升正面社会影响</t>
  </si>
  <si>
    <t>所产生的经济效果</t>
  </si>
  <si>
    <t>缩减群众办事等候时间，提高办事效率</t>
  </si>
  <si>
    <t>95%</t>
  </si>
  <si>
    <t>提供实时地理空间数据，为应急抢险、就在等提供测绘保障</t>
  </si>
  <si>
    <t xml:space="preserve">  争资及项目前期经费</t>
  </si>
  <si>
    <t>抢抓发展机遇，积极对接落实国省政策，争取国省资金和项目支持。</t>
  </si>
  <si>
    <t>积极获得国省资金和项目支持</t>
  </si>
  <si>
    <t>351002</t>
  </si>
  <si>
    <t xml:space="preserve">  不动产登记经费</t>
  </si>
  <si>
    <t>通过对江北城区职责内不动产登记工作的考核，大力推进登记工作的考核，大力推进互联网+不动产，实行线上线下齐办理，实现“最多跑一次”的再提速、再延伸、再深化。</t>
  </si>
  <si>
    <t>90%以上</t>
  </si>
  <si>
    <t>线上线下相结合，登记6万宗</t>
  </si>
  <si>
    <t>10</t>
  </si>
  <si>
    <t>工作完成质量</t>
  </si>
  <si>
    <t>5%以下</t>
  </si>
  <si>
    <t>退件率控制在5%内</t>
  </si>
  <si>
    <t>坚持生态强市，加强不动产登记管理对生态环境的直接或间接影响</t>
  </si>
  <si>
    <t>即日、3日、7日办结</t>
  </si>
  <si>
    <t>对社会产生的影响</t>
  </si>
  <si>
    <t>提升窗口办事能力和服务质量</t>
  </si>
  <si>
    <t>保证工作正常开展的情况下节约成本</t>
  </si>
  <si>
    <t>95%以上</t>
  </si>
  <si>
    <t>控制在财政预算范围内</t>
  </si>
  <si>
    <t>加强不动产登记对生态环境的影响</t>
  </si>
  <si>
    <t>提高窗口登记服务质量</t>
  </si>
  <si>
    <t xml:space="preserve"> 所产生的社会效果</t>
  </si>
  <si>
    <t>不动产登记服务满意度</t>
  </si>
  <si>
    <t>不动产登记对象对登记工作的满意度</t>
  </si>
  <si>
    <t xml:space="preserve">  征收成本1</t>
  </si>
  <si>
    <t>非税征收成本率68%，完成征收计划480万元。</t>
  </si>
  <si>
    <t xml:space="preserve">  征收成本2</t>
  </si>
  <si>
    <t>劳务派遣人员包干经费54人*3800元每月，保证按月足额发放到位。</t>
  </si>
  <si>
    <t>5%以内</t>
  </si>
  <si>
    <t>351003</t>
  </si>
  <si>
    <t xml:space="preserve">  征地拆迁成本</t>
  </si>
  <si>
    <t>保障临聘人员的工资福利性支出，严格执行支出标准，保护员工合法利益</t>
  </si>
  <si>
    <t>月核定人数、发放标准</t>
  </si>
  <si>
    <t>人数≤备案登记人数</t>
  </si>
  <si>
    <t>人数控制在编制范围内</t>
  </si>
  <si>
    <t>履职目标实现率</t>
  </si>
  <si>
    <t>各项工作完成质量</t>
  </si>
  <si>
    <t>预算计划时效</t>
  </si>
  <si>
    <t>月</t>
  </si>
  <si>
    <t>2022年1-12月</t>
  </si>
  <si>
    <t>成本发生规范合理率</t>
  </si>
  <si>
    <t>人员支出控制额</t>
  </si>
  <si>
    <t>月工资标准</t>
  </si>
  <si>
    <t>按预算文件执行，3700元/月</t>
  </si>
  <si>
    <t>成本控制在预算内</t>
  </si>
  <si>
    <t>受益对象满意度</t>
  </si>
  <si>
    <r>
      <rPr>
        <sz val="9"/>
        <rFont val="SimSun"/>
        <charset val="134"/>
      </rPr>
      <t>服务对象满意度</t>
    </r>
    <r>
      <rPr>
        <sz val="9"/>
        <rFont val="Arial"/>
        <charset val="134"/>
      </rPr>
      <t>≥</t>
    </r>
    <r>
      <rPr>
        <sz val="9"/>
        <rFont val="SimSun"/>
        <charset val="134"/>
      </rPr>
      <t>95%以上</t>
    </r>
  </si>
  <si>
    <t>提高服务质量，对社会环境产生的直接或间接影响</t>
  </si>
  <si>
    <t>服务质量的提升，增强社会正面影响力</t>
  </si>
  <si>
    <t>对自然环境产生直接或间接影响</t>
  </si>
  <si>
    <t>规范工作程序，提高竞争力</t>
  </si>
  <si>
    <t>非税收入完成率</t>
  </si>
  <si>
    <t>≥100%</t>
  </si>
  <si>
    <t>非税收入征收计划完成率</t>
  </si>
  <si>
    <t xml:space="preserve">  征地拆迁工作经费</t>
  </si>
  <si>
    <t>1.完成年度内拆迁各项行动任务目标，达90%以上；2.按文件要求推进森林资源、草原资源、水资源等专项调查工作及2021年度国土变更调查工作；3.完成年度内审批的村民建房及农用设施用地上图入库工作及2022年度征地拆迁安置资格认定工作；4.加大耕地保护力度，及时更新基本农田保护标志牌及界桩；5.组织开展地质灾害巡查工作；6.加大执法动态巡查力度，对新增违法建设用地及时发现及时处置。</t>
  </si>
  <si>
    <t>1.完成年度内拆迁各项行动任务目标，达90%以上；2.按文件要求推进森林资源、草原资源、水资源等专项调查工作及2021年度国土变更调查工作；3.完成年度内审批的村民建房农用设施用地上图入库及2022年度征地拆迁安置资格认定工作；4.加大耕地保护力度，及时更新基本农田保护标志牌及界桩；5.组织开展地质灾害巡查工作；6.加大执法动态巡查力度、对新增违法建设用地及时发现及时处置。</t>
  </si>
  <si>
    <t>影响到部门、群体或个人</t>
  </si>
  <si>
    <t>提高工作质量，对社会环境产生的直接或间接影响</t>
  </si>
  <si>
    <t>重点项目实施率≥95%</t>
  </si>
  <si>
    <t>服务重点建设，提高环境质量；提高城市竞争力，增强人民群众幸福感</t>
  </si>
  <si>
    <t>对自然资源保护水平产生的影响</t>
  </si>
  <si>
    <t>实施耕地保护、土地用途管制、空间规划等对人居环境影响</t>
  </si>
  <si>
    <t>项目实施对征拆、用地等工作的影响</t>
  </si>
  <si>
    <t>项目完成规定时限</t>
  </si>
  <si>
    <t>各项工作完成及时率</t>
  </si>
  <si>
    <t>1.完成年度内拆迁各项行动任务目标，达90%以上；2.组织开展地灾巡查达12次以上；3.及时更新耕地保护标志牌及界桩；4.完成年度内审批的村民建房及农用设施用地上图入库;及年度内征地拆迁安置资格认定工作；5.按文件要求推进森林资源、草原资源、水资源等专项调查工作及2021年度国土变更调查工作；6.加强执法动态巡查，对新增违法用地发现及违法处置率达95%以上。</t>
  </si>
  <si>
    <t>项目完成质量</t>
  </si>
  <si>
    <t>成本≤100%</t>
  </si>
  <si>
    <t>年度内计划完成工作数量及质量对生态环境影响</t>
  </si>
  <si>
    <t>项目支出控制额</t>
  </si>
  <si>
    <t>按预算执行</t>
  </si>
  <si>
    <t>成本控制在预算范围内</t>
  </si>
  <si>
    <t>351005</t>
  </si>
  <si>
    <t xml:space="preserve">  征地拆迁专项成本</t>
  </si>
  <si>
    <t>柳叶湖旅游度假区内的自然资源和规划管理及相关服务工作。</t>
  </si>
  <si>
    <t>预算执行情况</t>
  </si>
  <si>
    <t>定性</t>
  </si>
  <si>
    <t>严格执行年初预算，采用分析评级（优秀、合格、不合格）方式评判</t>
  </si>
  <si>
    <t>行政支出成本</t>
  </si>
  <si>
    <t>降低行政支出成本，采用分析评级（优秀、合格、不合格）方式评判</t>
  </si>
  <si>
    <t>项目资金使用情况</t>
  </si>
  <si>
    <t>规范项目资金使用，提高资金使用效益，，采用分析评级（优秀、合格、不合格）方式评判</t>
  </si>
  <si>
    <t>合格率</t>
  </si>
  <si>
    <t>%</t>
  </si>
  <si>
    <t>工作合格率达到100%</t>
  </si>
  <si>
    <t>工作开展情况</t>
  </si>
  <si>
    <t>各项工作按年度计划顺利开展，采用分析评级（优秀、合格、不合格）方式评判</t>
  </si>
  <si>
    <t>征地拆迁专项经费</t>
  </si>
  <si>
    <t>推动征地拆迁工作有序进行,及时发现和处理征地拆迁工作中矛盾冲突问题。通过对市本级各项征地拆迁项目调研、督导、考核等工作,促使各项征地拆迁任务的完成。</t>
  </si>
  <si>
    <t>1,协助承担全市征地拆迁事务的指导,协调工作,统计征地拆迁补偿安置有关数据;承担市本级征地拆迁工作任务调度,征收土地公告,征地拆迁补偿安置方案发布等相关事务工作;负责组织协调市级项目交地相关事务性工作。2,承担市本级征地拆迁安置争议协调的相关事务性工作;协助做好全市征地拆迁安置有关来信来访回复和政策咨询工作。3,承担全市征地拆迁补偿安置工作的调查研究,提供相关数据;组织全市征地拆迁业务培训。4,承担市自然资源和规划局的其他事项。</t>
  </si>
  <si>
    <t>在保证业务工作正常进行的前提下节约成本</t>
  </si>
  <si>
    <t>预算成本</t>
  </si>
  <si>
    <t>加强征地拆迁对生态环境所产生的影响</t>
  </si>
  <si>
    <t>提高服务质量</t>
  </si>
  <si>
    <t>80%以上</t>
  </si>
  <si>
    <t>积极开展征地拆迁业务工作,确保各项目顺利完成</t>
  </si>
  <si>
    <t>各业务工作按规定或计划时间内完成</t>
  </si>
  <si>
    <t>2022年1-12月份</t>
  </si>
  <si>
    <t>业务工作完成质量</t>
  </si>
  <si>
    <t>提高征地拆迁工作质量</t>
  </si>
  <si>
    <t>影响到的部门,群体和个人</t>
  </si>
  <si>
    <t>满意度</t>
  </si>
  <si>
    <t>完成非税收入征收计划,合理使用资金</t>
  </si>
  <si>
    <t>完成非税征收计划</t>
  </si>
  <si>
    <t>提升正面社会影响,为城市发展建设提供保障</t>
  </si>
  <si>
    <t>坚持生态强市</t>
  </si>
  <si>
    <t>加强控违拆违工作力度</t>
  </si>
  <si>
    <t>351008</t>
  </si>
  <si>
    <t xml:space="preserve">  展馆运行经费</t>
  </si>
  <si>
    <t>1.提供优质的参观服务。全年接待参观人数不少于3万人，接待团队数量不少于100个，争取游客满意度达95分以上。2.严格控制各项支出，保障馆内设施完好、及时维护设备，控制项目成本，项目成本不高于预算成本，保障设备正常运行率达90%以上。</t>
  </si>
  <si>
    <t>接待游客人次</t>
  </si>
  <si>
    <t>不少于3万人</t>
  </si>
  <si>
    <t>接待团体数量</t>
  </si>
  <si>
    <t>不少于100个</t>
  </si>
  <si>
    <t>设备正常运行率</t>
  </si>
  <si>
    <t>每周开馆时间</t>
  </si>
  <si>
    <t>不少于35小时</t>
  </si>
  <si>
    <t>展馆运行经费支出</t>
  </si>
  <si>
    <t>不超过153.66万元</t>
  </si>
  <si>
    <t>游客满意度</t>
  </si>
  <si>
    <t>对公众环境保护意识的影响</t>
  </si>
  <si>
    <t>增强</t>
  </si>
  <si>
    <t>对常德旅游经济的影响</t>
  </si>
  <si>
    <t>拉动</t>
  </si>
  <si>
    <t>对常德市民幸福指数的影响</t>
  </si>
  <si>
    <t xml:space="preserve">  专项维护费</t>
  </si>
  <si>
    <t>1.及时更新展示内容，每年至少进行1次集中更新，各区域更新累计不少于5次，动态宣传展示常德城市形象。2.提供优质的参观服务，争取游客满意度达95分以上。3.严格控制馆内各项支出，保障馆内设施完好、及时维护设备和内容更新，项目成本不高于预算成本，保障设备正常运行率达90%以上。</t>
  </si>
  <si>
    <t>专项维护费支出</t>
  </si>
  <si>
    <t>不超过396万元</t>
  </si>
  <si>
    <t>展示内容更新</t>
  </si>
  <si>
    <t>不少于5次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</si>
  <si>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</si>
  <si>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</si>
  <si>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</si>
  <si>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</si>
  <si>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</si>
  <si>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</si>
  <si>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</si>
  <si>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</si>
  <si>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</si>
  <si>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</si>
  <si>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1、全力保发展，积极服务全市经济发展大局。2、坚决护资源，努力维护自然资源和规划总体平衡。3、大力惠民生，切实保障人民群众合法权益。4、持续强基础，不断提高自然资源管理水平。　</t>
  </si>
  <si>
    <t>重点工作任务完成</t>
  </si>
  <si>
    <t>任务完成度</t>
  </si>
  <si>
    <t>≥</t>
  </si>
  <si>
    <t>各项工作按年度计划顺利开展，任务完成度大于90%</t>
  </si>
  <si>
    <t>履职目标实现</t>
  </si>
  <si>
    <t xml:space="preserve"> 年度目标</t>
  </si>
  <si>
    <t>完成年度目标</t>
  </si>
  <si>
    <t>各项工作按年度计划顺利开展</t>
  </si>
  <si>
    <t>履职效益</t>
  </si>
  <si>
    <t>社会效益</t>
  </si>
  <si>
    <t>保护资源</t>
  </si>
  <si>
    <t xml:space="preserve"> 社会公众或服务对象满意度</t>
  </si>
  <si>
    <t>90</t>
  </si>
  <si>
    <t>社会公众或服务对象满意度大于90%</t>
  </si>
  <si>
    <t>完成非税收入任务</t>
  </si>
  <si>
    <t>万元</t>
  </si>
  <si>
    <t>按财政预算安排，非税收入执收任务完成量为560万元</t>
  </si>
  <si>
    <t>打造“e德登”品牌</t>
  </si>
  <si>
    <t>让该品牌深入人心</t>
  </si>
  <si>
    <t>让“e德登”品牌深入人心，当好群众的登小二</t>
  </si>
  <si>
    <t xml:space="preserve"> 社会产生影响</t>
  </si>
  <si>
    <t>提升能力</t>
  </si>
  <si>
    <t>维护社会公平正义，保护公共利益，提高城市竞争力，增强人民群众的获得感、幸福感。</t>
  </si>
  <si>
    <t xml:space="preserve"> 满意度</t>
  </si>
  <si>
    <t>95</t>
  </si>
  <si>
    <t>影响到的部门、群体或个人</t>
  </si>
  <si>
    <t>1.强力推进征地拆迁工作：认真贯彻落实征地拆迁政策，完成2022年度以前的存量征地拆迁项目的扫尾工作，达到90%以上；完成2022年度拆迁各项行动任务目标，达90%以上；                                                           2.加大耕地保护力度，推进基本农田保护标志牌、界桩更新；                                       3.按文件要求推进森林资源、草原资源、水资源（含地下水）等专项调查工作；完成2021年度国土变更调查工作；                            4.推进村民建房农用设施用地上图入库;完成2022年度征地拆迁安置资格认定工作；                     5.组织开展地质灾害防治巡查；                                                     6.加大控违拆违宣传力度，提高群众对违法建设危害的认识度；加大控违拆违巡查力度和处置力度，保护群众合法权益，保障城乡规划顺利实施；
7.提升正面社会影响，随机调查对象满意率达到90%以上。</t>
  </si>
  <si>
    <t>1.年度内完成拆迁项目达90%以上；2.年内开展地质灾害巡查12次；3.更新耕地保护标志牌4个，50个界桩；4.完成年度内审批的村民建房及农用地设施用地上图入库工作；5.完成2022年度征地拆迁安置资格认定工作；6.按文件要求推进森林资源、草原资源、水资源（含地下水）等专项调查工作；完成2021年度国土变更调查工作；7.新增违法用地违法处置率达95%以上；8.完成非税收入征收计划1160.5万元</t>
  </si>
  <si>
    <t>次；%</t>
  </si>
  <si>
    <t>1.拆迁项目完成数量 
2.执法巡查次数及处置率
3.村民建房农用设施用地上图入库；                              4.非税收入完成率</t>
  </si>
  <si>
    <t>质量达标率</t>
  </si>
  <si>
    <t>成本控制率</t>
  </si>
  <si>
    <t>≤</t>
  </si>
  <si>
    <t>≤100%</t>
  </si>
  <si>
    <t>影响力及竞争能力提升</t>
  </si>
  <si>
    <t>考核对象满意度</t>
  </si>
  <si>
    <t>考核对象及社会公众满意度</t>
  </si>
  <si>
    <t>351004</t>
  </si>
  <si>
    <t>1、保障在编54人、劳务派遣27人正常生活、办公秩序。2、严格落实收入目标，积极创新征管办法，完成管委会下达的全年土地挂牌出让收入预算目标。3、提高自然资源管理规范化、完成政府土地利用规划、推进促进地方可持续发展。重点抓好《经开区国土空间总体规划（2020—2035年）》、全区剩余的8个村（社）村庄规划和耕地保护专项规划编制工作。落实月清“三地”，即闲置土地、违法用地、批而未供土地的清理工作，确保用地报批、开发利用、登记发证各环节前后一致。严格落实“两个占补平衡”，确保“现有耕地一亩不少”。抓好问题楼盘小区“办证难”问题，全面铺开不动产登记“交地即交证”“交房即交证”改革，从源头上解决“办证难”问题。强化地灾隐患点治理，积极争取上级资金，安装好监测设备，切实保障群众生命财产安全。</t>
  </si>
  <si>
    <t xml:space="preserve"> 土地挂牌出让收入</t>
  </si>
  <si>
    <t>完成考核目标</t>
  </si>
  <si>
    <t>1</t>
  </si>
  <si>
    <t xml:space="preserve"> 经济效益指标</t>
  </si>
  <si>
    <t>完成</t>
  </si>
  <si>
    <t xml:space="preserve"> 社会公众满意度</t>
  </si>
  <si>
    <t>80</t>
  </si>
  <si>
    <t>各项工作按年度计划顺利开展，任务完成度大于80%</t>
  </si>
  <si>
    <t xml:space="preserve"> 工作合格率</t>
  </si>
  <si>
    <t>工作合格率大于95%</t>
  </si>
  <si>
    <t>科学</t>
  </si>
  <si>
    <t>保障财政资金使用安全，降低行政支出成本，规范项目资金使用，提高资金使用效益</t>
  </si>
  <si>
    <t>(一)贯彻执行国家、省、市有关自然资源和规划方面的法律、法规、规章和政策规定;
(二)承担法律法规规定的执法职责
(三)承担全市自然资源和规划领域的重大、复杂和跨区域，以及上级交办的违法案件的直接查处或交办查处督办工作
(四)负责市自然资源管理委员会卫片执法工作办公室的日常工作
(五)承担自然资源和规划局及交办的任务</t>
  </si>
  <si>
    <t>办结率</t>
  </si>
  <si>
    <t>=</t>
  </si>
  <si>
    <t>案件查处办结率</t>
  </si>
  <si>
    <t>执法到位</t>
  </si>
  <si>
    <t>提高依法行政和执法办案水平</t>
  </si>
  <si>
    <t>最大限度减少自然资源违法案件的发生</t>
  </si>
  <si>
    <t>执法服务满意度</t>
  </si>
  <si>
    <t>增强人民群众的获得感、幸福感</t>
  </si>
  <si>
    <t>100</t>
  </si>
  <si>
    <t>项目交地会完成率</t>
  </si>
  <si>
    <t>规范业务工作程序</t>
  </si>
  <si>
    <t>对社会产生影响,提升正面社会影响</t>
  </si>
  <si>
    <t>宣传展示常德城市形象，提升城市综合竞争力，进一步塑造城市精神文明，展现城市规划建设成就。不断提升服务水平，更好地为公众参与、学习交流城市规划提供平台，更好地为广大游客快速了解常德提供平台。</t>
  </si>
  <si>
    <t>接待团体数量、游客人次、内容更新</t>
  </si>
  <si>
    <t>团队不少于100个、游客不少于3万人、内容更新不少于5次</t>
  </si>
  <si>
    <t>事业运行经费支出</t>
  </si>
  <si>
    <t>不超过549.66</t>
  </si>
  <si>
    <t>对常德旅游经济、市民幸福指数的影响</t>
  </si>
  <si>
    <t>拉动、提升</t>
  </si>
  <si>
    <t>目标1：按照相关法律规定，然后结合单位实际情况，建立健全财务管理制度目标。2：加强土地综合治理的管理，提高耕地利用率目标3：加强业务培训。全市开展项目培训会2次，项目调度会2次，目标4：推进“市级文明标兵单位”，“市直单位绩效考核优秀单位”“全市综治维稳工作先进单位”的创建工作。目标5：提高财政资金的利用率，合理有效的分配单位的人力，财力，物力。</t>
  </si>
  <si>
    <t>项目的复核及验收</t>
  </si>
  <si>
    <t>项目完成率</t>
  </si>
  <si>
    <t>监管到位</t>
  </si>
  <si>
    <t>提高耕地质量</t>
  </si>
  <si>
    <t>最大限度利用土地资源</t>
  </si>
  <si>
    <t>整治服务满意度</t>
  </si>
  <si>
    <t>增强人民群众的获得感</t>
  </si>
  <si>
    <t>1、通过预算执行，保障在职人员及所属的事业单位的正常办公；2、严格控制“三公”经费的支出；3、工资福利、商品和服务支出严格控制在预算范围内；4、抓实抓细思想教育，筑牢“主阵地”；5、党建业务双促双融，统一“主战线”。</t>
  </si>
  <si>
    <t>工资福利</t>
  </si>
  <si>
    <t>定量</t>
  </si>
  <si>
    <t>百分比</t>
  </si>
  <si>
    <t>完成正常运转所用经费不超过预算下达数</t>
  </si>
  <si>
    <t>开展党建活动</t>
  </si>
  <si>
    <t>次</t>
  </si>
  <si>
    <t>每季度召开1次专题会议研究意识形态工作，每半年分析意识形态领域的最新动向、研判意识形态领域形势，安排部署意识形态工作。</t>
  </si>
  <si>
    <t>营商环境再优化</t>
  </si>
  <si>
    <t>运用登记信息平台，狠抓窗口化建设，设立“绿色通道”“1小时直通车”。</t>
  </si>
  <si>
    <t>维护社会公平正义,保护公共利益,提高城市竞争力,增强人民群众的获得感、幸福感。</t>
  </si>
  <si>
    <t>大于90%</t>
  </si>
  <si>
    <t>社会满意度调查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</si>
</sst>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\ ?/?"/>
    <numFmt numFmtId="178" formatCode="#,##0.0_ "/>
    <numFmt numFmtId="179" formatCode="#,##0.00_ "/>
  </numFmts>
  <fonts count="56">
    <font>
      <sz val="11"/>
      <color indexed="8"/>
      <name val="宋体"/>
      <charset val="1"/>
      <scheme val="minor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0"/>
      <name val="宋体"/>
      <charset val="134"/>
    </font>
    <font>
      <strike/>
      <sz val="9"/>
      <name val="SimSun"/>
      <charset val="134"/>
    </font>
    <font>
      <sz val="9"/>
      <name val="宋体"/>
      <charset val="134"/>
    </font>
    <font>
      <sz val="9"/>
      <name val="Arial"/>
      <charset val="134"/>
    </font>
    <font>
      <sz val="10.5"/>
      <color rgb="FF000000"/>
      <name val="宋体"/>
      <charset val="134"/>
      <scheme val="minor"/>
    </font>
    <font>
      <sz val="9"/>
      <color rgb="FF000000"/>
      <name val="Microsoft Yahei"/>
      <charset val="134"/>
    </font>
    <font>
      <sz val="19"/>
      <name val="方正小标宋简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Calibri"/>
      <charset val="0"/>
    </font>
    <font>
      <b/>
      <sz val="10"/>
      <color indexed="8"/>
      <name val="Calibri"/>
      <charset val="0"/>
    </font>
    <font>
      <b/>
      <sz val="19"/>
      <name val="SimSun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name val="黑体"/>
      <charset val="134"/>
    </font>
    <font>
      <sz val="24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6" borderId="2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5" fillId="8" borderId="30" applyNumberFormat="0" applyAlignment="0" applyProtection="0">
      <alignment vertical="center"/>
    </xf>
    <xf numFmtId="0" fontId="46" fillId="8" borderId="29" applyNumberFormat="0" applyAlignment="0" applyProtection="0">
      <alignment vertical="center"/>
    </xf>
    <xf numFmtId="0" fontId="47" fillId="9" borderId="31" applyNumberFormat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0" borderId="0">
      <alignment vertical="center"/>
    </xf>
  </cellStyleXfs>
  <cellXfs count="27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4" fontId="5" fillId="0" borderId="1" xfId="49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4" fontId="5" fillId="0" borderId="17" xfId="0" applyNumberFormat="1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5" fillId="0" borderId="7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0" fillId="3" borderId="0" xfId="0" applyFont="1" applyFill="1" applyBorder="1" applyAlignment="1"/>
    <xf numFmtId="0" fontId="2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4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right" vertical="center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 wrapText="1"/>
    </xf>
    <xf numFmtId="49" fontId="22" fillId="3" borderId="7" xfId="0" applyNumberFormat="1" applyFont="1" applyFill="1" applyBorder="1" applyAlignment="1" applyProtection="1">
      <alignment horizontal="left" vertical="center" wrapText="1"/>
    </xf>
    <xf numFmtId="177" fontId="22" fillId="3" borderId="7" xfId="0" applyNumberFormat="1" applyFont="1" applyFill="1" applyBorder="1" applyAlignment="1" applyProtection="1">
      <alignment horizontal="left" vertical="center" wrapText="1"/>
    </xf>
    <xf numFmtId="4" fontId="22" fillId="3" borderId="7" xfId="0" applyNumberFormat="1" applyFont="1" applyFill="1" applyBorder="1" applyAlignment="1" applyProtection="1">
      <alignment horizontal="right" vertical="center" wrapText="1"/>
    </xf>
    <xf numFmtId="49" fontId="5" fillId="0" borderId="7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23" fillId="0" borderId="0" xfId="0" applyFont="1" applyFill="1" applyBorder="1" applyAlignment="1" applyProtection="1"/>
    <xf numFmtId="0" fontId="24" fillId="0" borderId="0" xfId="0" applyFont="1" applyFill="1" applyBorder="1" applyAlignment="1" applyProtection="1"/>
    <xf numFmtId="0" fontId="24" fillId="3" borderId="0" xfId="0" applyFont="1" applyFill="1" applyBorder="1" applyAlignment="1" applyProtection="1"/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5" borderId="0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2" fillId="0" borderId="25" xfId="0" applyNumberFormat="1" applyFont="1" applyFill="1" applyBorder="1" applyAlignment="1" applyProtection="1">
      <alignment horizontal="left" vertical="center"/>
    </xf>
    <xf numFmtId="0" fontId="22" fillId="4" borderId="25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/>
    <xf numFmtId="0" fontId="22" fillId="5" borderId="0" xfId="0" applyFont="1" applyFill="1" applyBorder="1" applyAlignment="1" applyProtection="1">
      <alignment horizontal="right" vertical="center"/>
    </xf>
    <xf numFmtId="0" fontId="22" fillId="5" borderId="7" xfId="0" applyFont="1" applyFill="1" applyBorder="1" applyAlignment="1" applyProtection="1">
      <alignment horizontal="center" vertical="center" wrapText="1"/>
    </xf>
    <xf numFmtId="0" fontId="22" fillId="5" borderId="7" xfId="0" applyFont="1" applyFill="1" applyBorder="1" applyAlignment="1" applyProtection="1">
      <alignment horizontal="center" vertical="center"/>
    </xf>
    <xf numFmtId="178" fontId="22" fillId="5" borderId="7" xfId="0" applyNumberFormat="1" applyFont="1" applyFill="1" applyBorder="1" applyAlignment="1" applyProtection="1">
      <alignment horizontal="center" vertical="center" wrapText="1"/>
    </xf>
    <xf numFmtId="4" fontId="27" fillId="0" borderId="1" xfId="0" applyNumberFormat="1" applyFont="1" applyBorder="1" applyAlignment="1">
      <alignment vertical="center" wrapText="1"/>
    </xf>
    <xf numFmtId="49" fontId="8" fillId="3" borderId="7" xfId="0" applyNumberFormat="1" applyFont="1" applyFill="1" applyBorder="1" applyAlignment="1" applyProtection="1">
      <alignment horizontal="left" vertical="center" wrapText="1"/>
    </xf>
    <xf numFmtId="177" fontId="8" fillId="3" borderId="7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3" borderId="7" xfId="0" applyNumberFormat="1" applyFont="1" applyFill="1" applyBorder="1" applyAlignment="1" applyProtection="1">
      <alignment horizontal="right" vertical="center" wrapText="1"/>
    </xf>
    <xf numFmtId="4" fontId="10" fillId="2" borderId="8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6" xfId="0" applyNumberFormat="1" applyFont="1" applyFill="1" applyBorder="1" applyAlignment="1">
      <alignment vertical="center" wrapText="1"/>
    </xf>
    <xf numFmtId="4" fontId="8" fillId="3" borderId="6" xfId="0" applyNumberFormat="1" applyFont="1" applyFill="1" applyBorder="1" applyAlignment="1" applyProtection="1">
      <alignment horizontal="right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/>
    <xf numFmtId="4" fontId="10" fillId="0" borderId="7" xfId="0" applyNumberFormat="1" applyFont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9" fillId="5" borderId="0" xfId="0" applyFont="1" applyFill="1" applyBorder="1" applyAlignment="1" applyProtection="1"/>
    <xf numFmtId="0" fontId="20" fillId="5" borderId="0" xfId="0" applyFont="1" applyFill="1" applyBorder="1" applyAlignment="1" applyProtection="1"/>
    <xf numFmtId="0" fontId="20" fillId="5" borderId="0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/>
    <xf numFmtId="4" fontId="27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179" fontId="27" fillId="0" borderId="1" xfId="0" applyNumberFormat="1" applyFont="1" applyBorder="1" applyAlignment="1">
      <alignment vertical="center" wrapText="1"/>
    </xf>
    <xf numFmtId="179" fontId="10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5" sqref="J5"/>
    </sheetView>
  </sheetViews>
  <sheetFormatPr defaultColWidth="9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7" width="9.75" customWidth="1"/>
    <col min="8" max="8" width="22.25" customWidth="1"/>
    <col min="9" max="10" width="9.75" customWidth="1"/>
  </cols>
  <sheetData>
    <row r="1" ht="38.85" customHeight="1" spans="1:2">
      <c r="A1" s="271" t="s">
        <v>0</v>
      </c>
      <c r="B1" s="271"/>
    </row>
    <row r="2" ht="73.35" customHeight="1" spans="1:9">
      <c r="A2" s="272" t="s">
        <v>1</v>
      </c>
      <c r="B2" s="272"/>
      <c r="C2" s="272"/>
      <c r="D2" s="272"/>
      <c r="E2" s="272"/>
      <c r="F2" s="272"/>
      <c r="G2" s="272"/>
      <c r="H2" s="272"/>
      <c r="I2" s="272"/>
    </row>
    <row r="3" ht="23.25" customHeight="1" spans="1:9">
      <c r="A3" s="146"/>
      <c r="B3" s="146"/>
      <c r="C3" s="146"/>
      <c r="D3" s="146"/>
      <c r="E3" s="146"/>
      <c r="F3" s="146"/>
      <c r="G3" s="146"/>
      <c r="H3" s="146"/>
      <c r="I3" s="146"/>
    </row>
    <row r="4" ht="21.6" customHeight="1" spans="1:9">
      <c r="A4" s="146"/>
      <c r="B4" s="146"/>
      <c r="C4" s="146"/>
      <c r="D4" s="146"/>
      <c r="E4" s="146"/>
      <c r="F4" s="146"/>
      <c r="G4" s="146"/>
      <c r="H4" s="146"/>
      <c r="I4" s="146"/>
    </row>
    <row r="5" ht="43.15" customHeight="1" spans="1:9">
      <c r="A5" s="273"/>
      <c r="B5" s="274"/>
      <c r="C5" s="11"/>
      <c r="D5" s="273" t="s">
        <v>2</v>
      </c>
      <c r="E5" s="274">
        <v>351</v>
      </c>
      <c r="F5" s="274"/>
      <c r="G5" s="274"/>
      <c r="H5" s="274"/>
      <c r="I5" s="11"/>
    </row>
    <row r="6" ht="54.4" customHeight="1" spans="1:9">
      <c r="A6" s="273"/>
      <c r="B6" s="274"/>
      <c r="C6" s="11"/>
      <c r="D6" s="273" t="s">
        <v>3</v>
      </c>
      <c r="E6" s="274" t="s">
        <v>4</v>
      </c>
      <c r="F6" s="274"/>
      <c r="G6" s="274"/>
      <c r="H6" s="274"/>
      <c r="I6" s="11"/>
    </row>
  </sheetData>
  <mergeCells count="4">
    <mergeCell ref="A1:B1"/>
    <mergeCell ref="A2:I2"/>
    <mergeCell ref="E5:H5"/>
    <mergeCell ref="E6:H6"/>
  </mergeCells>
  <printOptions horizontalCentered="1"/>
  <pageMargins left="0.393055555555556" right="0.393055555555556" top="0.786805555555556" bottom="0.39305555555555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pane ySplit="6" topLeftCell="A7" activePane="bottomLeft" state="frozen"/>
      <selection/>
      <selection pane="bottomLeft" activeCell="I23" sqref="I23"/>
    </sheetView>
  </sheetViews>
  <sheetFormatPr defaultColWidth="10" defaultRowHeight="13.5" outlineLevelCol="4"/>
  <cols>
    <col min="1" max="1" width="15.875" style="2" customWidth="1"/>
    <col min="2" max="2" width="26.7333333333333" style="2" customWidth="1"/>
    <col min="3" max="3" width="14.6583333333333" style="2" customWidth="1"/>
    <col min="4" max="4" width="18.5916666666667" style="2" customWidth="1"/>
    <col min="5" max="5" width="16.4166666666667" style="2" customWidth="1"/>
    <col min="6" max="16384" width="10" style="2"/>
  </cols>
  <sheetData>
    <row r="1" ht="16.55" customHeight="1" spans="1:5">
      <c r="A1" s="175"/>
      <c r="B1" s="175"/>
      <c r="C1" s="175"/>
      <c r="D1" s="175"/>
      <c r="E1" s="176" t="s">
        <v>306</v>
      </c>
    </row>
    <row r="2" ht="35.4" customHeight="1" spans="1:5">
      <c r="A2" s="177" t="s">
        <v>307</v>
      </c>
      <c r="B2" s="177"/>
      <c r="C2" s="177"/>
      <c r="D2" s="177"/>
      <c r="E2" s="177"/>
    </row>
    <row r="3" ht="29.35" customHeight="1" spans="1:5">
      <c r="A3" s="178" t="s">
        <v>308</v>
      </c>
      <c r="B3" s="178"/>
      <c r="C3" s="178"/>
      <c r="D3" s="178"/>
      <c r="E3" s="179" t="s">
        <v>175</v>
      </c>
    </row>
    <row r="4" ht="33.9" customHeight="1" spans="1:5">
      <c r="A4" s="180" t="s">
        <v>309</v>
      </c>
      <c r="B4" s="180"/>
      <c r="C4" s="180" t="s">
        <v>310</v>
      </c>
      <c r="D4" s="180"/>
      <c r="E4" s="180"/>
    </row>
    <row r="5" ht="19.9" customHeight="1" spans="1:5">
      <c r="A5" s="180" t="s">
        <v>311</v>
      </c>
      <c r="B5" s="180" t="s">
        <v>177</v>
      </c>
      <c r="C5" s="180" t="s">
        <v>134</v>
      </c>
      <c r="D5" s="180" t="s">
        <v>303</v>
      </c>
      <c r="E5" s="180" t="s">
        <v>304</v>
      </c>
    </row>
    <row r="6" ht="23.1" customHeight="1" spans="1:5">
      <c r="A6" s="181" t="s">
        <v>312</v>
      </c>
      <c r="B6" s="181" t="s">
        <v>281</v>
      </c>
      <c r="C6" s="182">
        <v>5904.970347</v>
      </c>
      <c r="D6" s="182">
        <v>5904.970347</v>
      </c>
      <c r="E6" s="182"/>
    </row>
    <row r="7" ht="23.1" customHeight="1" spans="1:5">
      <c r="A7" s="183" t="s">
        <v>313</v>
      </c>
      <c r="B7" s="183" t="s">
        <v>314</v>
      </c>
      <c r="C7" s="184">
        <v>1662.9216</v>
      </c>
      <c r="D7" s="184">
        <v>1662.9216</v>
      </c>
      <c r="E7" s="184"/>
    </row>
    <row r="8" ht="23.1" customHeight="1" spans="1:5">
      <c r="A8" s="183" t="s">
        <v>315</v>
      </c>
      <c r="B8" s="183" t="s">
        <v>316</v>
      </c>
      <c r="C8" s="184">
        <v>427.932</v>
      </c>
      <c r="D8" s="184">
        <v>427.932</v>
      </c>
      <c r="E8" s="184"/>
    </row>
    <row r="9" ht="23.1" customHeight="1" spans="1:5">
      <c r="A9" s="183" t="s">
        <v>317</v>
      </c>
      <c r="B9" s="183" t="s">
        <v>318</v>
      </c>
      <c r="C9" s="184">
        <v>1771.17515</v>
      </c>
      <c r="D9" s="184">
        <v>1771.17515</v>
      </c>
      <c r="E9" s="184"/>
    </row>
    <row r="10" ht="23.1" customHeight="1" spans="1:5">
      <c r="A10" s="183" t="s">
        <v>319</v>
      </c>
      <c r="B10" s="183" t="s">
        <v>320</v>
      </c>
      <c r="C10" s="184">
        <v>648.6012</v>
      </c>
      <c r="D10" s="184">
        <v>648.6012</v>
      </c>
      <c r="E10" s="184"/>
    </row>
    <row r="11" ht="23.1" customHeight="1" spans="1:5">
      <c r="A11" s="183" t="s">
        <v>321</v>
      </c>
      <c r="B11" s="183" t="s">
        <v>322</v>
      </c>
      <c r="C11" s="184">
        <v>500.381234</v>
      </c>
      <c r="D11" s="184">
        <v>500.381234</v>
      </c>
      <c r="E11" s="184"/>
    </row>
    <row r="12" ht="23.1" customHeight="1" spans="1:5">
      <c r="A12" s="183" t="s">
        <v>323</v>
      </c>
      <c r="B12" s="183" t="s">
        <v>324</v>
      </c>
      <c r="C12" s="184">
        <v>213.230641</v>
      </c>
      <c r="D12" s="184">
        <v>213.230641</v>
      </c>
      <c r="E12" s="184"/>
    </row>
    <row r="13" ht="23.1" customHeight="1" spans="1:5">
      <c r="A13" s="183" t="s">
        <v>325</v>
      </c>
      <c r="B13" s="183" t="s">
        <v>326</v>
      </c>
      <c r="C13" s="184">
        <v>33.806752</v>
      </c>
      <c r="D13" s="184">
        <v>33.806752</v>
      </c>
      <c r="E13" s="184"/>
    </row>
    <row r="14" ht="23.1" customHeight="1" spans="1:5">
      <c r="A14" s="183" t="s">
        <v>327</v>
      </c>
      <c r="B14" s="183" t="s">
        <v>328</v>
      </c>
      <c r="C14" s="184">
        <v>539.64177</v>
      </c>
      <c r="D14" s="184">
        <v>539.64177</v>
      </c>
      <c r="E14" s="184"/>
    </row>
    <row r="15" ht="23.1" customHeight="1" spans="1:5">
      <c r="A15" s="183" t="s">
        <v>329</v>
      </c>
      <c r="B15" s="183" t="s">
        <v>330</v>
      </c>
      <c r="C15" s="184">
        <v>107.28</v>
      </c>
      <c r="D15" s="184">
        <v>107.28</v>
      </c>
      <c r="E15" s="184"/>
    </row>
    <row r="16" ht="23.1" customHeight="1" spans="1:5">
      <c r="A16" s="181" t="s">
        <v>331</v>
      </c>
      <c r="B16" s="181" t="s">
        <v>332</v>
      </c>
      <c r="C16" s="182">
        <v>1238.162332</v>
      </c>
      <c r="D16" s="182"/>
      <c r="E16" s="182">
        <v>1238.162332</v>
      </c>
    </row>
    <row r="17" ht="23.1" customHeight="1" spans="1:5">
      <c r="A17" s="183" t="s">
        <v>333</v>
      </c>
      <c r="B17" s="183" t="s">
        <v>334</v>
      </c>
      <c r="C17" s="184">
        <v>140.601025</v>
      </c>
      <c r="D17" s="184"/>
      <c r="E17" s="184">
        <v>140.601025</v>
      </c>
    </row>
    <row r="18" ht="23.1" customHeight="1" spans="1:5">
      <c r="A18" s="183" t="s">
        <v>335</v>
      </c>
      <c r="B18" s="183" t="s">
        <v>336</v>
      </c>
      <c r="C18" s="184">
        <v>30.8</v>
      </c>
      <c r="D18" s="184"/>
      <c r="E18" s="184">
        <v>30.8</v>
      </c>
    </row>
    <row r="19" ht="23.1" customHeight="1" spans="1:5">
      <c r="A19" s="183" t="s">
        <v>337</v>
      </c>
      <c r="B19" s="183" t="s">
        <v>338</v>
      </c>
      <c r="C19" s="184">
        <v>15.3</v>
      </c>
      <c r="D19" s="184"/>
      <c r="E19" s="184">
        <v>15.3</v>
      </c>
    </row>
    <row r="20" ht="23.1" customHeight="1" spans="1:5">
      <c r="A20" s="183" t="s">
        <v>339</v>
      </c>
      <c r="B20" s="183" t="s">
        <v>340</v>
      </c>
      <c r="C20" s="184">
        <v>0.3</v>
      </c>
      <c r="D20" s="184"/>
      <c r="E20" s="184">
        <v>0.3</v>
      </c>
    </row>
    <row r="21" ht="23.1" customHeight="1" spans="1:5">
      <c r="A21" s="183" t="s">
        <v>341</v>
      </c>
      <c r="B21" s="183" t="s">
        <v>342</v>
      </c>
      <c r="C21" s="184">
        <v>12.322001</v>
      </c>
      <c r="D21" s="184"/>
      <c r="E21" s="184">
        <v>12.322001</v>
      </c>
    </row>
    <row r="22" ht="23.1" customHeight="1" spans="1:5">
      <c r="A22" s="183" t="s">
        <v>343</v>
      </c>
      <c r="B22" s="183" t="s">
        <v>344</v>
      </c>
      <c r="C22" s="184">
        <v>88.6</v>
      </c>
      <c r="D22" s="184"/>
      <c r="E22" s="184">
        <v>88.6</v>
      </c>
    </row>
    <row r="23" ht="23.1" customHeight="1" spans="1:5">
      <c r="A23" s="183" t="s">
        <v>345</v>
      </c>
      <c r="B23" s="183" t="s">
        <v>346</v>
      </c>
      <c r="C23" s="184">
        <v>41.1812</v>
      </c>
      <c r="D23" s="184"/>
      <c r="E23" s="184">
        <v>41.1812</v>
      </c>
    </row>
    <row r="24" ht="23.1" customHeight="1" spans="1:5">
      <c r="A24" s="183" t="s">
        <v>347</v>
      </c>
      <c r="B24" s="183" t="s">
        <v>348</v>
      </c>
      <c r="C24" s="184">
        <v>4.2</v>
      </c>
      <c r="D24" s="184"/>
      <c r="E24" s="184">
        <v>4.2</v>
      </c>
    </row>
    <row r="25" ht="23.1" customHeight="1" spans="1:5">
      <c r="A25" s="183" t="s">
        <v>349</v>
      </c>
      <c r="B25" s="183" t="s">
        <v>350</v>
      </c>
      <c r="C25" s="184">
        <v>148.09</v>
      </c>
      <c r="D25" s="184"/>
      <c r="E25" s="184">
        <v>148.09</v>
      </c>
    </row>
    <row r="26" ht="23.1" customHeight="1" spans="1:5">
      <c r="A26" s="183" t="s">
        <v>351</v>
      </c>
      <c r="B26" s="183" t="s">
        <v>352</v>
      </c>
      <c r="C26" s="184">
        <v>27.614901</v>
      </c>
      <c r="D26" s="184"/>
      <c r="E26" s="184">
        <v>27.614901</v>
      </c>
    </row>
    <row r="27" ht="23.1" customHeight="1" spans="1:5">
      <c r="A27" s="183" t="s">
        <v>353</v>
      </c>
      <c r="B27" s="183" t="s">
        <v>354</v>
      </c>
      <c r="C27" s="184">
        <v>31.8</v>
      </c>
      <c r="D27" s="184"/>
      <c r="E27" s="184">
        <v>31.8</v>
      </c>
    </row>
    <row r="28" ht="23.1" customHeight="1" spans="1:5">
      <c r="A28" s="183" t="s">
        <v>355</v>
      </c>
      <c r="B28" s="183" t="s">
        <v>356</v>
      </c>
      <c r="C28" s="184">
        <v>6.61</v>
      </c>
      <c r="D28" s="184"/>
      <c r="E28" s="184">
        <v>6.61</v>
      </c>
    </row>
    <row r="29" ht="23.1" customHeight="1" spans="1:5">
      <c r="A29" s="183" t="s">
        <v>357</v>
      </c>
      <c r="B29" s="183" t="s">
        <v>358</v>
      </c>
      <c r="C29" s="184">
        <v>11.4</v>
      </c>
      <c r="D29" s="184"/>
      <c r="E29" s="184">
        <v>11.4</v>
      </c>
    </row>
    <row r="30" ht="23.1" customHeight="1" spans="1:5">
      <c r="A30" s="183" t="s">
        <v>359</v>
      </c>
      <c r="B30" s="183" t="s">
        <v>360</v>
      </c>
      <c r="C30" s="184">
        <v>9.2</v>
      </c>
      <c r="D30" s="184"/>
      <c r="E30" s="184">
        <v>9.2</v>
      </c>
    </row>
    <row r="31" ht="23.1" customHeight="1" spans="1:5">
      <c r="A31" s="183" t="s">
        <v>361</v>
      </c>
      <c r="B31" s="183" t="s">
        <v>362</v>
      </c>
      <c r="C31" s="184">
        <v>44.5</v>
      </c>
      <c r="D31" s="184"/>
      <c r="E31" s="184">
        <v>44.5</v>
      </c>
    </row>
    <row r="32" ht="23.1" customHeight="1" spans="1:5">
      <c r="A32" s="183" t="s">
        <v>363</v>
      </c>
      <c r="B32" s="183" t="s">
        <v>364</v>
      </c>
      <c r="C32" s="184">
        <v>7.5</v>
      </c>
      <c r="D32" s="184"/>
      <c r="E32" s="184">
        <v>7.5</v>
      </c>
    </row>
    <row r="33" ht="23.1" customHeight="1" spans="1:5">
      <c r="A33" s="183" t="s">
        <v>365</v>
      </c>
      <c r="B33" s="183" t="s">
        <v>366</v>
      </c>
      <c r="C33" s="184">
        <v>9</v>
      </c>
      <c r="D33" s="184"/>
      <c r="E33" s="184">
        <v>9</v>
      </c>
    </row>
    <row r="34" ht="23.1" customHeight="1" spans="1:5">
      <c r="A34" s="183" t="s">
        <v>367</v>
      </c>
      <c r="B34" s="183" t="s">
        <v>368</v>
      </c>
      <c r="C34" s="184">
        <v>33.833683</v>
      </c>
      <c r="D34" s="184"/>
      <c r="E34" s="184">
        <v>33.833683</v>
      </c>
    </row>
    <row r="35" ht="23.1" customHeight="1" spans="1:5">
      <c r="A35" s="183" t="s">
        <v>369</v>
      </c>
      <c r="B35" s="183" t="s">
        <v>370</v>
      </c>
      <c r="C35" s="184">
        <v>70.486841</v>
      </c>
      <c r="D35" s="184"/>
      <c r="E35" s="184">
        <v>70.486841</v>
      </c>
    </row>
    <row r="36" ht="23.1" customHeight="1" spans="1:5">
      <c r="A36" s="183" t="s">
        <v>371</v>
      </c>
      <c r="B36" s="183" t="s">
        <v>372</v>
      </c>
      <c r="C36" s="184">
        <v>35</v>
      </c>
      <c r="D36" s="184"/>
      <c r="E36" s="184">
        <v>35</v>
      </c>
    </row>
    <row r="37" ht="23.1" customHeight="1" spans="1:5">
      <c r="A37" s="183" t="s">
        <v>373</v>
      </c>
      <c r="B37" s="183" t="s">
        <v>374</v>
      </c>
      <c r="C37" s="184">
        <v>257.014</v>
      </c>
      <c r="D37" s="184"/>
      <c r="E37" s="184">
        <v>257.014</v>
      </c>
    </row>
    <row r="38" ht="23.1" customHeight="1" spans="1:5">
      <c r="A38" s="183" t="s">
        <v>375</v>
      </c>
      <c r="B38" s="183" t="s">
        <v>376</v>
      </c>
      <c r="C38" s="184">
        <v>212.808681</v>
      </c>
      <c r="D38" s="184"/>
      <c r="E38" s="184">
        <v>212.808681</v>
      </c>
    </row>
    <row r="39" ht="23.1" customHeight="1" spans="1:5">
      <c r="A39" s="181" t="s">
        <v>377</v>
      </c>
      <c r="B39" s="181" t="s">
        <v>248</v>
      </c>
      <c r="C39" s="182">
        <v>714.532782</v>
      </c>
      <c r="D39" s="182">
        <v>714.532782</v>
      </c>
      <c r="E39" s="182"/>
    </row>
    <row r="40" ht="23.1" customHeight="1" spans="1:5">
      <c r="A40" s="183" t="s">
        <v>378</v>
      </c>
      <c r="B40" s="183" t="s">
        <v>379</v>
      </c>
      <c r="C40" s="184">
        <v>708.640782</v>
      </c>
      <c r="D40" s="184">
        <v>708.640782</v>
      </c>
      <c r="E40" s="184"/>
    </row>
    <row r="41" ht="23.1" customHeight="1" spans="1:5">
      <c r="A41" s="183" t="s">
        <v>380</v>
      </c>
      <c r="B41" s="183" t="s">
        <v>381</v>
      </c>
      <c r="C41" s="184">
        <v>5.892</v>
      </c>
      <c r="D41" s="184">
        <v>5.892</v>
      </c>
      <c r="E41" s="184"/>
    </row>
    <row r="42" ht="19.9" customHeight="1" spans="1:5">
      <c r="A42" s="185" t="s">
        <v>134</v>
      </c>
      <c r="B42" s="185"/>
      <c r="C42" s="182">
        <v>7857.665461</v>
      </c>
      <c r="D42" s="182">
        <v>6619.503129</v>
      </c>
      <c r="E42" s="182">
        <v>1238.162332</v>
      </c>
    </row>
    <row r="43" ht="14.3" customHeight="1" spans="1:5">
      <c r="A43" s="186" t="s">
        <v>382</v>
      </c>
      <c r="B43" s="186"/>
      <c r="C43" s="186"/>
      <c r="D43" s="186"/>
      <c r="E43" s="186"/>
    </row>
  </sheetData>
  <mergeCells count="6">
    <mergeCell ref="A2:E2"/>
    <mergeCell ref="A3:D3"/>
    <mergeCell ref="A4:B4"/>
    <mergeCell ref="C4:E4"/>
    <mergeCell ref="A42:B42"/>
    <mergeCell ref="A43:B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selection activeCell="L7" sqref="G7 L7"/>
    </sheetView>
  </sheetViews>
  <sheetFormatPr defaultColWidth="9" defaultRowHeight="13.5"/>
  <cols>
    <col min="1" max="1" width="5.75" customWidth="1"/>
    <col min="2" max="2" width="4.625" customWidth="1"/>
    <col min="3" max="3" width="4" customWidth="1"/>
    <col min="4" max="4" width="5.50833333333333" customWidth="1"/>
    <col min="5" max="5" width="33.5083333333333" customWidth="1"/>
    <col min="6" max="6" width="12.3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="1" customFormat="1" ht="24.75" spans="1:14">
      <c r="A1" s="126" t="s">
        <v>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3:14">
      <c r="M3" s="67" t="s">
        <v>31</v>
      </c>
      <c r="N3" s="67"/>
    </row>
    <row r="4" ht="24" customHeight="1" spans="1:14">
      <c r="A4" s="12" t="s">
        <v>236</v>
      </c>
      <c r="B4" s="12"/>
      <c r="C4" s="12"/>
      <c r="D4" s="12" t="s">
        <v>237</v>
      </c>
      <c r="E4" s="12" t="s">
        <v>238</v>
      </c>
      <c r="F4" s="12" t="s">
        <v>280</v>
      </c>
      <c r="G4" s="12" t="s">
        <v>240</v>
      </c>
      <c r="H4" s="12"/>
      <c r="I4" s="12"/>
      <c r="J4" s="12"/>
      <c r="K4" s="12"/>
      <c r="L4" s="12" t="s">
        <v>244</v>
      </c>
      <c r="M4" s="12"/>
      <c r="N4" s="12"/>
    </row>
    <row r="5" ht="39.6" customHeight="1" spans="1:14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 t="s">
        <v>134</v>
      </c>
      <c r="H5" s="12" t="s">
        <v>383</v>
      </c>
      <c r="I5" s="12" t="s">
        <v>384</v>
      </c>
      <c r="J5" s="12" t="s">
        <v>385</v>
      </c>
      <c r="K5" s="12" t="s">
        <v>386</v>
      </c>
      <c r="L5" s="12" t="s">
        <v>134</v>
      </c>
      <c r="M5" s="12" t="s">
        <v>281</v>
      </c>
      <c r="N5" s="12" t="s">
        <v>387</v>
      </c>
    </row>
    <row r="6" ht="27.6" customHeight="1" spans="1:14">
      <c r="A6" s="100"/>
      <c r="B6" s="100"/>
      <c r="C6" s="100"/>
      <c r="D6" s="12"/>
      <c r="E6" s="12" t="s">
        <v>289</v>
      </c>
      <c r="F6" s="138">
        <f>F7</f>
        <v>5904.978083</v>
      </c>
      <c r="G6" s="138">
        <f t="shared" ref="G6:M6" si="0">G7</f>
        <v>5887.058883</v>
      </c>
      <c r="H6" s="138">
        <f t="shared" si="0"/>
        <v>4492.7216</v>
      </c>
      <c r="I6" s="138">
        <f t="shared" si="0"/>
        <v>747.416325</v>
      </c>
      <c r="J6" s="138">
        <f t="shared" si="0"/>
        <v>539.640958</v>
      </c>
      <c r="K6" s="138">
        <f t="shared" si="0"/>
        <v>107.28</v>
      </c>
      <c r="L6" s="138">
        <f t="shared" si="0"/>
        <v>17.9192</v>
      </c>
      <c r="M6" s="138">
        <f t="shared" si="0"/>
        <v>17.9192</v>
      </c>
      <c r="N6" s="138"/>
    </row>
    <row r="7" ht="26.1" customHeight="1" spans="1:14">
      <c r="A7" s="104"/>
      <c r="B7" s="104"/>
      <c r="C7" s="104"/>
      <c r="D7" s="171">
        <v>351</v>
      </c>
      <c r="E7" s="171" t="s">
        <v>4</v>
      </c>
      <c r="F7" s="172">
        <f>SUM(F8,F13,F16,F20)</f>
        <v>5904.978083</v>
      </c>
      <c r="G7" s="172">
        <f t="shared" ref="G7:M7" si="1">SUM(G8,G13,G16,G20)</f>
        <v>5887.058883</v>
      </c>
      <c r="H7" s="172">
        <f t="shared" si="1"/>
        <v>4492.7216</v>
      </c>
      <c r="I7" s="172">
        <f t="shared" si="1"/>
        <v>747.416325</v>
      </c>
      <c r="J7" s="172">
        <f t="shared" si="1"/>
        <v>539.640958</v>
      </c>
      <c r="K7" s="172">
        <f t="shared" si="1"/>
        <v>107.28</v>
      </c>
      <c r="L7" s="172">
        <f t="shared" si="1"/>
        <v>17.9192</v>
      </c>
      <c r="M7" s="172">
        <f t="shared" si="1"/>
        <v>17.9192</v>
      </c>
      <c r="N7" s="172"/>
    </row>
    <row r="8" ht="26.1" customHeight="1" spans="1:14">
      <c r="A8" s="148" t="s">
        <v>258</v>
      </c>
      <c r="B8" s="156"/>
      <c r="C8" s="156"/>
      <c r="D8" s="148">
        <v>351</v>
      </c>
      <c r="E8" s="131" t="e">
        <f>'4支出分类(政府预算)'!E8</f>
        <v>#REF!</v>
      </c>
      <c r="F8" s="157">
        <f>SUM(F10:F11)</f>
        <v>608.78833</v>
      </c>
      <c r="G8" s="157">
        <f>SUM(G10:G11)</f>
        <v>608.78833</v>
      </c>
      <c r="H8" s="157">
        <f>SUM(H10:H11)</f>
        <v>0</v>
      </c>
      <c r="I8" s="157">
        <f>SUM(I10:I11)</f>
        <v>608.78833</v>
      </c>
      <c r="J8" s="174"/>
      <c r="K8" s="174"/>
      <c r="L8" s="174"/>
      <c r="M8" s="174"/>
      <c r="N8" s="174"/>
    </row>
    <row r="9" ht="26.1" customHeight="1" spans="1:14">
      <c r="A9" s="148" t="s">
        <v>258</v>
      </c>
      <c r="B9" s="173" t="s">
        <v>259</v>
      </c>
      <c r="C9" s="156"/>
      <c r="D9" s="148">
        <v>351</v>
      </c>
      <c r="E9" s="131" t="e">
        <f>'4支出分类(政府预算)'!E9</f>
        <v>#REF!</v>
      </c>
      <c r="F9" s="157">
        <f>F10</f>
        <v>500.37833</v>
      </c>
      <c r="G9" s="157">
        <f t="shared" ref="G9:I9" si="2">G10</f>
        <v>500.37833</v>
      </c>
      <c r="H9" s="157">
        <f t="shared" si="2"/>
        <v>0</v>
      </c>
      <c r="I9" s="157">
        <f t="shared" si="2"/>
        <v>500.37833</v>
      </c>
      <c r="J9" s="174"/>
      <c r="K9" s="174"/>
      <c r="L9" s="174"/>
      <c r="M9" s="174"/>
      <c r="N9" s="174"/>
    </row>
    <row r="10" ht="26.1" customHeight="1" spans="1:14">
      <c r="A10" s="148" t="s">
        <v>258</v>
      </c>
      <c r="B10" s="173" t="s">
        <v>259</v>
      </c>
      <c r="C10" s="173" t="s">
        <v>259</v>
      </c>
      <c r="D10" s="148">
        <v>351</v>
      </c>
      <c r="E10" s="89" t="s">
        <v>264</v>
      </c>
      <c r="F10" s="157">
        <f>G10+L10</f>
        <v>500.37833</v>
      </c>
      <c r="G10" s="157">
        <f>SUM(H10:K10)</f>
        <v>500.37833</v>
      </c>
      <c r="H10" s="157"/>
      <c r="I10" s="157">
        <v>500.37833</v>
      </c>
      <c r="J10" s="174"/>
      <c r="K10" s="174"/>
      <c r="L10" s="174"/>
      <c r="M10" s="174"/>
      <c r="N10" s="174"/>
    </row>
    <row r="11" ht="26.1" customHeight="1" spans="1:14">
      <c r="A11" s="148" t="s">
        <v>258</v>
      </c>
      <c r="B11" s="154">
        <v>99</v>
      </c>
      <c r="C11" s="156"/>
      <c r="D11" s="148">
        <v>351</v>
      </c>
      <c r="E11" s="131" t="e">
        <f>'4支出分类(政府预算)'!E13</f>
        <v>#REF!</v>
      </c>
      <c r="F11" s="157">
        <f>F12</f>
        <v>108.41</v>
      </c>
      <c r="G11" s="157">
        <f t="shared" ref="G11:I11" si="3">G12</f>
        <v>108.41</v>
      </c>
      <c r="H11" s="157">
        <f t="shared" si="3"/>
        <v>0</v>
      </c>
      <c r="I11" s="157">
        <f t="shared" si="3"/>
        <v>108.41</v>
      </c>
      <c r="J11" s="174"/>
      <c r="K11" s="174"/>
      <c r="L11" s="174"/>
      <c r="M11" s="174"/>
      <c r="N11" s="174"/>
    </row>
    <row r="12" ht="26.1" customHeight="1" spans="1:14">
      <c r="A12" s="148" t="s">
        <v>258</v>
      </c>
      <c r="B12" s="154">
        <v>99</v>
      </c>
      <c r="C12" s="154" t="s">
        <v>265</v>
      </c>
      <c r="D12" s="148">
        <v>351</v>
      </c>
      <c r="E12" s="131" t="s">
        <v>196</v>
      </c>
      <c r="F12" s="157">
        <f>G12+L12</f>
        <v>108.41</v>
      </c>
      <c r="G12" s="157">
        <f t="shared" ref="G12:G22" si="4">SUM(H12:K12)</f>
        <v>108.41</v>
      </c>
      <c r="H12" s="174"/>
      <c r="I12" s="157">
        <v>108.41</v>
      </c>
      <c r="J12" s="174"/>
      <c r="K12" s="174"/>
      <c r="L12" s="174"/>
      <c r="M12" s="174"/>
      <c r="N12" s="174"/>
    </row>
    <row r="13" ht="26.1" customHeight="1" spans="1:14">
      <c r="A13" s="148" t="s">
        <v>266</v>
      </c>
      <c r="B13" s="154"/>
      <c r="C13" s="154"/>
      <c r="D13" s="148">
        <v>351</v>
      </c>
      <c r="E13" s="131" t="e">
        <f>'4支出分类(政府预算)'!E15</f>
        <v>#REF!</v>
      </c>
      <c r="F13" s="157">
        <f>F15</f>
        <v>115.38032</v>
      </c>
      <c r="G13" s="157">
        <f t="shared" ref="G13:I13" si="5">G15</f>
        <v>115.38032</v>
      </c>
      <c r="H13" s="157">
        <f t="shared" si="5"/>
        <v>110.5016</v>
      </c>
      <c r="I13" s="157">
        <f t="shared" si="5"/>
        <v>4.87872</v>
      </c>
      <c r="J13" s="174"/>
      <c r="K13" s="174"/>
      <c r="L13" s="174"/>
      <c r="M13" s="174"/>
      <c r="N13" s="174"/>
    </row>
    <row r="14" ht="26.1" customHeight="1" spans="1:14">
      <c r="A14" s="148" t="s">
        <v>266</v>
      </c>
      <c r="B14" s="148" t="s">
        <v>260</v>
      </c>
      <c r="C14" s="154"/>
      <c r="D14" s="148">
        <v>351</v>
      </c>
      <c r="E14" s="131" t="e">
        <f>'4支出分类(政府预算)'!E16</f>
        <v>#REF!</v>
      </c>
      <c r="F14" s="157">
        <f>F15</f>
        <v>115.38032</v>
      </c>
      <c r="G14" s="157">
        <f t="shared" ref="G14:I14" si="6">G15</f>
        <v>115.38032</v>
      </c>
      <c r="H14" s="157">
        <f t="shared" si="6"/>
        <v>110.5016</v>
      </c>
      <c r="I14" s="157">
        <f t="shared" si="6"/>
        <v>4.87872</v>
      </c>
      <c r="J14" s="174"/>
      <c r="K14" s="174"/>
      <c r="L14" s="174"/>
      <c r="M14" s="174"/>
      <c r="N14" s="174"/>
    </row>
    <row r="15" ht="26.1" customHeight="1" spans="1:14">
      <c r="A15" s="148" t="s">
        <v>266</v>
      </c>
      <c r="B15" s="148" t="s">
        <v>260</v>
      </c>
      <c r="C15" s="148" t="s">
        <v>260</v>
      </c>
      <c r="D15" s="148">
        <v>351</v>
      </c>
      <c r="E15" s="131" t="s">
        <v>267</v>
      </c>
      <c r="F15" s="157">
        <f>G15+L15</f>
        <v>115.38032</v>
      </c>
      <c r="G15" s="157">
        <f t="shared" si="4"/>
        <v>115.38032</v>
      </c>
      <c r="H15" s="158">
        <v>110.5016</v>
      </c>
      <c r="I15" s="158">
        <v>4.87872</v>
      </c>
      <c r="J15" s="174"/>
      <c r="K15" s="174"/>
      <c r="L15" s="174"/>
      <c r="M15" s="174"/>
      <c r="N15" s="174"/>
    </row>
    <row r="16" ht="26.1" customHeight="1" spans="1:14">
      <c r="A16" s="148">
        <v>220</v>
      </c>
      <c r="B16" s="148"/>
      <c r="C16" s="148"/>
      <c r="D16" s="148">
        <v>351</v>
      </c>
      <c r="E16" s="131" t="e">
        <f>'4支出分类(政府预算)'!E20</f>
        <v>#REF!</v>
      </c>
      <c r="F16" s="157">
        <f>SUM(F18:F19)</f>
        <v>4641.168475</v>
      </c>
      <c r="G16" s="157">
        <f t="shared" ref="G16:M17" si="7">SUM(G18:G19)</f>
        <v>4623.249275</v>
      </c>
      <c r="H16" s="157">
        <f t="shared" si="7"/>
        <v>4382.22</v>
      </c>
      <c r="I16" s="157">
        <f t="shared" si="7"/>
        <v>133.749275</v>
      </c>
      <c r="J16" s="157">
        <f t="shared" si="7"/>
        <v>0</v>
      </c>
      <c r="K16" s="157">
        <f t="shared" si="7"/>
        <v>107.28</v>
      </c>
      <c r="L16" s="157">
        <f t="shared" si="7"/>
        <v>17.9192</v>
      </c>
      <c r="M16" s="157">
        <f t="shared" si="7"/>
        <v>17.9192</v>
      </c>
      <c r="N16" s="174"/>
    </row>
    <row r="17" ht="26.1" customHeight="1" spans="1:14">
      <c r="A17" s="148">
        <v>220</v>
      </c>
      <c r="B17" s="148" t="s">
        <v>260</v>
      </c>
      <c r="C17" s="148"/>
      <c r="D17" s="148">
        <v>351</v>
      </c>
      <c r="E17" s="131" t="e">
        <f>'4支出分类(政府预算)'!E21</f>
        <v>#REF!</v>
      </c>
      <c r="F17" s="157">
        <f>SUM(F18:F19)</f>
        <v>4641.168475</v>
      </c>
      <c r="G17" s="157">
        <f t="shared" ref="G17:M17" si="8">SUM(G18:G19)</f>
        <v>4623.249275</v>
      </c>
      <c r="H17" s="157">
        <f t="shared" si="8"/>
        <v>4382.22</v>
      </c>
      <c r="I17" s="157">
        <f t="shared" si="8"/>
        <v>133.749275</v>
      </c>
      <c r="J17" s="157">
        <f t="shared" si="8"/>
        <v>0</v>
      </c>
      <c r="K17" s="157">
        <f t="shared" si="8"/>
        <v>107.28</v>
      </c>
      <c r="L17" s="157">
        <f t="shared" si="8"/>
        <v>17.9192</v>
      </c>
      <c r="M17" s="157">
        <f t="shared" si="8"/>
        <v>17.9192</v>
      </c>
      <c r="N17" s="174"/>
    </row>
    <row r="18" ht="26.1" customHeight="1" spans="1:14">
      <c r="A18" s="148" t="s">
        <v>268</v>
      </c>
      <c r="B18" s="148" t="s">
        <v>260</v>
      </c>
      <c r="C18" s="148" t="s">
        <v>260</v>
      </c>
      <c r="D18" s="148">
        <v>351</v>
      </c>
      <c r="E18" s="131" t="s">
        <v>267</v>
      </c>
      <c r="F18" s="157">
        <f>G18+L18</f>
        <v>3457.058475</v>
      </c>
      <c r="G18" s="157">
        <f t="shared" si="4"/>
        <v>3439.139275</v>
      </c>
      <c r="H18" s="157">
        <v>3249.9</v>
      </c>
      <c r="I18" s="132">
        <v>104.759275</v>
      </c>
      <c r="J18" s="157">
        <v>0</v>
      </c>
      <c r="K18" s="157">
        <v>84.48</v>
      </c>
      <c r="L18" s="157">
        <v>17.9192</v>
      </c>
      <c r="M18" s="157">
        <v>17.9192</v>
      </c>
      <c r="N18" s="174"/>
    </row>
    <row r="19" ht="26.1" customHeight="1" spans="1:14">
      <c r="A19" s="148" t="s">
        <v>268</v>
      </c>
      <c r="B19" s="148" t="s">
        <v>260</v>
      </c>
      <c r="C19" s="148" t="s">
        <v>274</v>
      </c>
      <c r="D19" s="148">
        <v>351</v>
      </c>
      <c r="E19" s="131" t="s">
        <v>275</v>
      </c>
      <c r="F19" s="157">
        <f>G19+L19</f>
        <v>1184.11</v>
      </c>
      <c r="G19" s="157">
        <f t="shared" si="4"/>
        <v>1184.11</v>
      </c>
      <c r="H19" s="157">
        <v>1132.32</v>
      </c>
      <c r="I19" s="157">
        <v>28.99</v>
      </c>
      <c r="J19" s="157"/>
      <c r="K19" s="157">
        <v>22.8</v>
      </c>
      <c r="L19" s="174"/>
      <c r="M19" s="174"/>
      <c r="N19" s="174"/>
    </row>
    <row r="20" ht="26.1" customHeight="1" spans="1:14">
      <c r="A20" s="148">
        <v>221</v>
      </c>
      <c r="B20" s="148"/>
      <c r="C20" s="148"/>
      <c r="D20" s="148">
        <v>351</v>
      </c>
      <c r="E20" s="131" t="e">
        <f>'4支出分类(政府预算)'!E31</f>
        <v>#REF!</v>
      </c>
      <c r="F20" s="157">
        <f>F22</f>
        <v>539.640958</v>
      </c>
      <c r="G20" s="157">
        <f t="shared" ref="G20:J21" si="9">G22</f>
        <v>539.640958</v>
      </c>
      <c r="H20" s="157">
        <f t="shared" si="9"/>
        <v>0</v>
      </c>
      <c r="I20" s="157">
        <f t="shared" si="9"/>
        <v>0</v>
      </c>
      <c r="J20" s="157">
        <f t="shared" si="9"/>
        <v>539.640958</v>
      </c>
      <c r="K20" s="157"/>
      <c r="L20" s="174"/>
      <c r="M20" s="174"/>
      <c r="N20" s="174"/>
    </row>
    <row r="21" ht="26.1" customHeight="1" spans="1:14">
      <c r="A21" s="148">
        <v>221</v>
      </c>
      <c r="B21" s="148" t="s">
        <v>262</v>
      </c>
      <c r="C21" s="148"/>
      <c r="D21" s="148">
        <v>351</v>
      </c>
      <c r="E21" s="131" t="e">
        <f>'4支出分类(政府预算)'!E32</f>
        <v>#REF!</v>
      </c>
      <c r="F21" s="157">
        <v>539.640958</v>
      </c>
      <c r="G21" s="157">
        <v>539.640958</v>
      </c>
      <c r="H21" s="157"/>
      <c r="I21" s="157"/>
      <c r="J21" s="157">
        <v>539.640958</v>
      </c>
      <c r="K21" s="157"/>
      <c r="L21" s="174"/>
      <c r="M21" s="174"/>
      <c r="N21" s="174"/>
    </row>
    <row r="22" ht="26.1" customHeight="1" spans="1:14">
      <c r="A22" s="148" t="s">
        <v>277</v>
      </c>
      <c r="B22" s="148" t="s">
        <v>262</v>
      </c>
      <c r="C22" s="148" t="s">
        <v>260</v>
      </c>
      <c r="D22" s="148">
        <v>351</v>
      </c>
      <c r="E22" s="131" t="s">
        <v>278</v>
      </c>
      <c r="F22" s="157">
        <f>G22+L22</f>
        <v>539.640958</v>
      </c>
      <c r="G22" s="157">
        <f t="shared" si="4"/>
        <v>539.640958</v>
      </c>
      <c r="H22" s="174"/>
      <c r="I22" s="174"/>
      <c r="J22" s="132">
        <v>539.640958</v>
      </c>
      <c r="K22" s="174"/>
      <c r="L22" s="174"/>
      <c r="M22" s="174"/>
      <c r="N22" s="174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91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workbookViewId="0">
      <selection activeCell="H8" sqref="H8"/>
    </sheetView>
  </sheetViews>
  <sheetFormatPr defaultColWidth="9" defaultRowHeight="13.5"/>
  <cols>
    <col min="1" max="1" width="4.125" customWidth="1"/>
    <col min="2" max="2" width="5" customWidth="1"/>
    <col min="3" max="3" width="4.50833333333333" customWidth="1"/>
    <col min="4" max="4" width="6.375" customWidth="1"/>
    <col min="5" max="5" width="27.625" customWidth="1"/>
    <col min="6" max="7" width="9.375" customWidth="1"/>
    <col min="8" max="8" width="8.75" customWidth="1"/>
    <col min="9" max="9" width="7.125" customWidth="1"/>
    <col min="10" max="10" width="9.875" customWidth="1"/>
    <col min="11" max="11" width="7.125" customWidth="1"/>
    <col min="12" max="12" width="8.125" customWidth="1"/>
    <col min="13" max="13" width="10.25" customWidth="1"/>
    <col min="14" max="14" width="6.25" customWidth="1"/>
    <col min="15" max="15" width="8" customWidth="1"/>
    <col min="16" max="16" width="7.375" customWidth="1"/>
    <col min="17" max="17" width="10.25" customWidth="1"/>
    <col min="18" max="18" width="8.75" customWidth="1"/>
    <col min="19" max="19" width="7.6" customWidth="1"/>
    <col min="20" max="21" width="5.50833333333333" customWidth="1"/>
    <col min="22" max="22" width="8.75" customWidth="1"/>
    <col min="23" max="24" width="9.75" customWidth="1"/>
  </cols>
  <sheetData>
    <row r="1" s="1" customFormat="1" ht="50.1" customHeight="1" spans="1:22">
      <c r="A1" s="126" t="s">
        <v>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pans="1:22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21:22">
      <c r="U3" s="67" t="s">
        <v>31</v>
      </c>
      <c r="V3" s="67"/>
    </row>
    <row r="4" ht="31.15" customHeight="1" spans="1:22">
      <c r="A4" s="12" t="s">
        <v>236</v>
      </c>
      <c r="B4" s="12"/>
      <c r="C4" s="12"/>
      <c r="D4" s="12" t="s">
        <v>237</v>
      </c>
      <c r="E4" s="12" t="s">
        <v>238</v>
      </c>
      <c r="F4" s="12" t="s">
        <v>280</v>
      </c>
      <c r="G4" s="12" t="s">
        <v>388</v>
      </c>
      <c r="H4" s="12"/>
      <c r="I4" s="12"/>
      <c r="J4" s="12"/>
      <c r="K4" s="12"/>
      <c r="L4" s="12" t="s">
        <v>389</v>
      </c>
      <c r="M4" s="12"/>
      <c r="N4" s="12"/>
      <c r="O4" s="12"/>
      <c r="P4" s="12"/>
      <c r="Q4" s="12"/>
      <c r="R4" s="12" t="s">
        <v>385</v>
      </c>
      <c r="S4" s="12" t="s">
        <v>390</v>
      </c>
      <c r="T4" s="12"/>
      <c r="U4" s="12"/>
      <c r="V4" s="12"/>
    </row>
    <row r="5" ht="56.1" customHeight="1" spans="1:22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 t="s">
        <v>134</v>
      </c>
      <c r="H5" s="12" t="s">
        <v>391</v>
      </c>
      <c r="I5" s="12" t="s">
        <v>392</v>
      </c>
      <c r="J5" s="12" t="s">
        <v>393</v>
      </c>
      <c r="K5" s="12" t="s">
        <v>394</v>
      </c>
      <c r="L5" s="12" t="s">
        <v>134</v>
      </c>
      <c r="M5" s="12" t="s">
        <v>395</v>
      </c>
      <c r="N5" s="12" t="s">
        <v>396</v>
      </c>
      <c r="O5" s="12" t="s">
        <v>397</v>
      </c>
      <c r="P5" s="12" t="s">
        <v>398</v>
      </c>
      <c r="Q5" s="12" t="s">
        <v>399</v>
      </c>
      <c r="R5" s="12"/>
      <c r="S5" s="12" t="s">
        <v>134</v>
      </c>
      <c r="T5" s="12" t="s">
        <v>400</v>
      </c>
      <c r="U5" s="12" t="s">
        <v>401</v>
      </c>
      <c r="V5" s="12" t="s">
        <v>386</v>
      </c>
    </row>
    <row r="6" ht="27.6" customHeight="1" spans="1:22">
      <c r="A6" s="100"/>
      <c r="B6" s="100"/>
      <c r="C6" s="100"/>
      <c r="D6" s="12"/>
      <c r="E6" s="12" t="s">
        <v>257</v>
      </c>
      <c r="F6" s="123">
        <f>F7</f>
        <v>5904.982733</v>
      </c>
      <c r="G6" s="123">
        <f t="shared" ref="G6:V6" si="0">G7</f>
        <v>4510.6416</v>
      </c>
      <c r="H6" s="123">
        <f t="shared" si="0"/>
        <v>1662.9256</v>
      </c>
      <c r="I6" s="123">
        <f t="shared" si="0"/>
        <v>427.93</v>
      </c>
      <c r="J6" s="123">
        <f t="shared" si="0"/>
        <v>1771.172</v>
      </c>
      <c r="K6" s="123">
        <f t="shared" si="0"/>
        <v>648.614</v>
      </c>
      <c r="L6" s="123">
        <f t="shared" si="0"/>
        <v>747.420175</v>
      </c>
      <c r="M6" s="123">
        <f t="shared" si="0"/>
        <v>500.37833</v>
      </c>
      <c r="N6" s="123"/>
      <c r="O6" s="123">
        <f t="shared" si="0"/>
        <v>213.231845</v>
      </c>
      <c r="P6" s="123"/>
      <c r="Q6" s="123">
        <f t="shared" si="0"/>
        <v>33.81</v>
      </c>
      <c r="R6" s="123">
        <f t="shared" si="0"/>
        <v>539.640958</v>
      </c>
      <c r="S6" s="123">
        <f t="shared" si="0"/>
        <v>107.28</v>
      </c>
      <c r="T6" s="123"/>
      <c r="U6" s="123"/>
      <c r="V6" s="123">
        <f t="shared" si="0"/>
        <v>107.28</v>
      </c>
    </row>
    <row r="7" ht="26.1" customHeight="1" spans="1:22">
      <c r="A7" s="26"/>
      <c r="B7" s="26"/>
      <c r="C7" s="26"/>
      <c r="D7" s="147">
        <v>351</v>
      </c>
      <c r="E7" s="147" t="s">
        <v>4</v>
      </c>
      <c r="F7" s="123">
        <f>SUM(F8,F13,F20,F17)</f>
        <v>5904.982733</v>
      </c>
      <c r="G7" s="123">
        <f t="shared" ref="G7:V7" si="1">SUM(G8,G13,G20,G17)</f>
        <v>4510.6416</v>
      </c>
      <c r="H7" s="123">
        <f t="shared" si="1"/>
        <v>1662.9256</v>
      </c>
      <c r="I7" s="123">
        <f t="shared" si="1"/>
        <v>427.93</v>
      </c>
      <c r="J7" s="123">
        <f t="shared" si="1"/>
        <v>1771.172</v>
      </c>
      <c r="K7" s="123">
        <f t="shared" si="1"/>
        <v>648.614</v>
      </c>
      <c r="L7" s="123">
        <f t="shared" si="1"/>
        <v>747.420175</v>
      </c>
      <c r="M7" s="123">
        <f t="shared" si="1"/>
        <v>500.37833</v>
      </c>
      <c r="N7" s="123">
        <f t="shared" si="1"/>
        <v>0</v>
      </c>
      <c r="O7" s="123">
        <f t="shared" si="1"/>
        <v>213.231845</v>
      </c>
      <c r="P7" s="123">
        <f t="shared" si="1"/>
        <v>0</v>
      </c>
      <c r="Q7" s="123">
        <f t="shared" si="1"/>
        <v>33.81</v>
      </c>
      <c r="R7" s="123">
        <f t="shared" si="1"/>
        <v>539.640958</v>
      </c>
      <c r="S7" s="123">
        <f t="shared" si="1"/>
        <v>107.28</v>
      </c>
      <c r="T7" s="123">
        <f t="shared" si="1"/>
        <v>0</v>
      </c>
      <c r="U7" s="123">
        <f t="shared" si="1"/>
        <v>0</v>
      </c>
      <c r="V7" s="123">
        <f t="shared" si="1"/>
        <v>107.28</v>
      </c>
    </row>
    <row r="8" customFormat="1" ht="26.1" customHeight="1" spans="1:22">
      <c r="A8" s="133" t="s">
        <v>258</v>
      </c>
      <c r="B8" s="104"/>
      <c r="C8" s="104"/>
      <c r="D8" s="148">
        <v>351</v>
      </c>
      <c r="E8" s="149" t="e">
        <f>'9工资福利(政府预算)'!E8</f>
        <v>#REF!</v>
      </c>
      <c r="F8" s="27">
        <f>SUM(F10:F11)</f>
        <v>608.79218</v>
      </c>
      <c r="G8" s="27"/>
      <c r="H8" s="27"/>
      <c r="I8" s="27"/>
      <c r="J8" s="27"/>
      <c r="K8" s="27"/>
      <c r="L8" s="27">
        <f>SUM(L10:L11)</f>
        <v>608.79218</v>
      </c>
      <c r="M8" s="27">
        <f>SUM(M10:M11)</f>
        <v>500.37833</v>
      </c>
      <c r="N8" s="27"/>
      <c r="O8" s="27">
        <f>SUM(O10:O11)</f>
        <v>74.60385</v>
      </c>
      <c r="P8" s="27"/>
      <c r="Q8" s="27">
        <f>SUM(Q10:Q11)</f>
        <v>33.81</v>
      </c>
      <c r="R8" s="27"/>
      <c r="S8" s="27"/>
      <c r="T8" s="27"/>
      <c r="U8" s="27"/>
      <c r="V8" s="27"/>
    </row>
    <row r="9" customFormat="1" ht="26.1" customHeight="1" spans="1:22">
      <c r="A9" s="133" t="s">
        <v>258</v>
      </c>
      <c r="B9" s="165" t="s">
        <v>259</v>
      </c>
      <c r="C9" s="104"/>
      <c r="D9" s="148">
        <v>351</v>
      </c>
      <c r="E9" s="149" t="e">
        <f>'9工资福利(政府预算)'!E9</f>
        <v>#REF!</v>
      </c>
      <c r="F9" s="27">
        <f>F10</f>
        <v>500.37833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customFormat="1" ht="26.1" customHeight="1" spans="1:22">
      <c r="A10" s="133" t="s">
        <v>258</v>
      </c>
      <c r="B10" s="165" t="s">
        <v>259</v>
      </c>
      <c r="C10" s="165" t="s">
        <v>259</v>
      </c>
      <c r="D10" s="148">
        <v>351</v>
      </c>
      <c r="E10" s="98" t="s">
        <v>264</v>
      </c>
      <c r="F10" s="27">
        <f>G10+L10+R10+S10</f>
        <v>500.37833</v>
      </c>
      <c r="G10" s="27"/>
      <c r="H10" s="27"/>
      <c r="I10" s="27"/>
      <c r="J10" s="27"/>
      <c r="K10" s="27"/>
      <c r="L10" s="27">
        <f>SUM(M10:R10)</f>
        <v>500.37833</v>
      </c>
      <c r="M10" s="27">
        <v>500.37833</v>
      </c>
      <c r="N10" s="27"/>
      <c r="O10" s="27"/>
      <c r="P10" s="27"/>
      <c r="Q10" s="27"/>
      <c r="R10" s="27"/>
      <c r="S10" s="27"/>
      <c r="T10" s="27"/>
      <c r="U10" s="27"/>
      <c r="V10" s="27"/>
    </row>
    <row r="11" customFormat="1" ht="26.1" customHeight="1" spans="1:22">
      <c r="A11" s="133" t="s">
        <v>258</v>
      </c>
      <c r="B11" s="166">
        <v>99</v>
      </c>
      <c r="C11" s="104"/>
      <c r="D11" s="148">
        <v>351</v>
      </c>
      <c r="E11" s="149" t="e">
        <f>'9工资福利(政府预算)'!E11</f>
        <v>#REF!</v>
      </c>
      <c r="F11" s="27">
        <f>F12</f>
        <v>108.41385</v>
      </c>
      <c r="G11" s="27"/>
      <c r="H11" s="27"/>
      <c r="I11" s="27"/>
      <c r="J11" s="27"/>
      <c r="K11" s="27"/>
      <c r="L11" s="27">
        <f t="shared" ref="L11:Q11" si="2">L12</f>
        <v>108.41385</v>
      </c>
      <c r="M11" s="27"/>
      <c r="N11" s="27"/>
      <c r="O11" s="27">
        <f t="shared" si="2"/>
        <v>74.60385</v>
      </c>
      <c r="P11" s="27"/>
      <c r="Q11" s="27">
        <f t="shared" si="2"/>
        <v>33.81</v>
      </c>
      <c r="R11" s="27"/>
      <c r="S11" s="27"/>
      <c r="T11" s="27"/>
      <c r="U11" s="27"/>
      <c r="V11" s="27"/>
    </row>
    <row r="12" customFormat="1" ht="26.1" customHeight="1" spans="1:22">
      <c r="A12" s="133" t="s">
        <v>258</v>
      </c>
      <c r="B12" s="166">
        <v>99</v>
      </c>
      <c r="C12" s="166" t="s">
        <v>265</v>
      </c>
      <c r="D12" s="148">
        <v>351</v>
      </c>
      <c r="E12" s="129" t="s">
        <v>196</v>
      </c>
      <c r="F12" s="27">
        <f t="shared" ref="F12:F22" si="3">G12+L12+R12+S12</f>
        <v>108.41385</v>
      </c>
      <c r="G12" s="27"/>
      <c r="H12" s="27"/>
      <c r="I12" s="27"/>
      <c r="J12" s="27"/>
      <c r="K12" s="27"/>
      <c r="L12" s="27">
        <f t="shared" ref="L12:L19" si="4">SUM(M12:R12)</f>
        <v>108.41385</v>
      </c>
      <c r="M12" s="27"/>
      <c r="N12" s="27"/>
      <c r="O12" s="27">
        <v>74.60385</v>
      </c>
      <c r="P12" s="27"/>
      <c r="Q12" s="27">
        <v>33.81</v>
      </c>
      <c r="R12" s="27"/>
      <c r="S12" s="27"/>
      <c r="T12" s="27"/>
      <c r="U12" s="27"/>
      <c r="V12" s="27"/>
    </row>
    <row r="13" customFormat="1" ht="26.1" customHeight="1" spans="1:22">
      <c r="A13" s="133" t="s">
        <v>266</v>
      </c>
      <c r="B13" s="166"/>
      <c r="C13" s="166"/>
      <c r="D13" s="148">
        <v>351</v>
      </c>
      <c r="E13" s="129" t="e">
        <f>'9工资福利(政府预算)'!E13</f>
        <v>#REF!</v>
      </c>
      <c r="F13" s="27">
        <f t="shared" ref="F13:L13" si="5">F15</f>
        <v>115.38032</v>
      </c>
      <c r="G13" s="27">
        <f t="shared" si="5"/>
        <v>110.5016</v>
      </c>
      <c r="H13" s="27">
        <f t="shared" si="5"/>
        <v>36.1056</v>
      </c>
      <c r="I13" s="27">
        <f t="shared" si="5"/>
        <v>0.24</v>
      </c>
      <c r="J13" s="27">
        <f t="shared" si="5"/>
        <v>45.452</v>
      </c>
      <c r="K13" s="27">
        <f t="shared" si="5"/>
        <v>28.704</v>
      </c>
      <c r="L13" s="27">
        <f t="shared" si="5"/>
        <v>4.87872</v>
      </c>
      <c r="M13" s="27"/>
      <c r="N13" s="27"/>
      <c r="O13" s="27">
        <f>O15</f>
        <v>4.87872</v>
      </c>
      <c r="P13" s="27"/>
      <c r="Q13" s="27"/>
      <c r="R13" s="27"/>
      <c r="S13" s="27"/>
      <c r="T13" s="27"/>
      <c r="U13" s="27"/>
      <c r="V13" s="27"/>
    </row>
    <row r="14" customFormat="1" ht="26.1" customHeight="1" spans="1:22">
      <c r="A14" s="133" t="s">
        <v>266</v>
      </c>
      <c r="B14" s="133" t="s">
        <v>260</v>
      </c>
      <c r="C14" s="166"/>
      <c r="D14" s="148">
        <v>351</v>
      </c>
      <c r="E14" s="129" t="e">
        <f>'9工资福利(政府预算)'!E14</f>
        <v>#REF!</v>
      </c>
      <c r="F14" s="27">
        <f t="shared" ref="F14:L14" si="6">F15</f>
        <v>115.38032</v>
      </c>
      <c r="G14" s="27">
        <f t="shared" si="6"/>
        <v>110.5016</v>
      </c>
      <c r="H14" s="27">
        <f t="shared" si="6"/>
        <v>36.1056</v>
      </c>
      <c r="I14" s="27">
        <f t="shared" si="6"/>
        <v>0.24</v>
      </c>
      <c r="J14" s="27">
        <f t="shared" si="6"/>
        <v>45.452</v>
      </c>
      <c r="K14" s="27">
        <f t="shared" si="6"/>
        <v>28.704</v>
      </c>
      <c r="L14" s="27">
        <f t="shared" si="6"/>
        <v>4.87872</v>
      </c>
      <c r="M14" s="27"/>
      <c r="N14" s="27"/>
      <c r="O14" s="27">
        <f>O15</f>
        <v>4.87872</v>
      </c>
      <c r="P14" s="27"/>
      <c r="Q14" s="27"/>
      <c r="R14" s="27"/>
      <c r="S14" s="27"/>
      <c r="T14" s="27"/>
      <c r="U14" s="27"/>
      <c r="V14" s="27"/>
    </row>
    <row r="15" customFormat="1" ht="26.1" customHeight="1" spans="1:22">
      <c r="A15" s="133" t="s">
        <v>266</v>
      </c>
      <c r="B15" s="133" t="s">
        <v>260</v>
      </c>
      <c r="C15" s="133" t="s">
        <v>260</v>
      </c>
      <c r="D15" s="148">
        <v>351</v>
      </c>
      <c r="E15" s="129" t="s">
        <v>267</v>
      </c>
      <c r="F15" s="27">
        <f t="shared" si="3"/>
        <v>115.38032</v>
      </c>
      <c r="G15" s="27">
        <f t="shared" ref="G15:G19" si="7">SUM(H15:K15)</f>
        <v>110.5016</v>
      </c>
      <c r="H15" s="140">
        <v>36.1056</v>
      </c>
      <c r="I15" s="140">
        <v>0.24</v>
      </c>
      <c r="J15" s="140">
        <v>45.452</v>
      </c>
      <c r="K15" s="140">
        <v>28.704</v>
      </c>
      <c r="L15" s="27">
        <f t="shared" si="4"/>
        <v>4.87872</v>
      </c>
      <c r="M15" s="27"/>
      <c r="N15" s="27"/>
      <c r="O15" s="140">
        <v>4.87872</v>
      </c>
      <c r="P15" s="27"/>
      <c r="Q15" s="27"/>
      <c r="R15" s="27"/>
      <c r="S15" s="27"/>
      <c r="T15" s="27"/>
      <c r="U15" s="27"/>
      <c r="V15" s="27"/>
    </row>
    <row r="16" customFormat="1" ht="26.1" customHeight="1" spans="1:22">
      <c r="A16" s="133" t="s">
        <v>268</v>
      </c>
      <c r="B16" s="133"/>
      <c r="C16" s="133"/>
      <c r="D16" s="148">
        <v>351</v>
      </c>
      <c r="E16" s="129" t="e">
        <f>'9工资福利(政府预算)'!E16</f>
        <v>#REF!</v>
      </c>
      <c r="F16" s="27">
        <f>SUM(F18:F19)</f>
        <v>4641.169275</v>
      </c>
      <c r="G16" s="27">
        <f t="shared" ref="G16:V16" si="8">SUM(G18:G19)</f>
        <v>4400.14</v>
      </c>
      <c r="H16" s="27">
        <f t="shared" si="8"/>
        <v>1626.82</v>
      </c>
      <c r="I16" s="27">
        <f t="shared" si="8"/>
        <v>427.69</v>
      </c>
      <c r="J16" s="27">
        <f t="shared" si="8"/>
        <v>1725.72</v>
      </c>
      <c r="K16" s="27">
        <f t="shared" si="8"/>
        <v>619.91</v>
      </c>
      <c r="L16" s="27">
        <f t="shared" si="8"/>
        <v>133.749275</v>
      </c>
      <c r="M16" s="27"/>
      <c r="N16" s="27"/>
      <c r="O16" s="27">
        <f t="shared" si="8"/>
        <v>133.749275</v>
      </c>
      <c r="P16" s="27"/>
      <c r="Q16" s="27"/>
      <c r="R16" s="27"/>
      <c r="S16" s="27">
        <f t="shared" si="8"/>
        <v>107.28</v>
      </c>
      <c r="T16" s="27"/>
      <c r="U16" s="27"/>
      <c r="V16" s="27">
        <f t="shared" si="8"/>
        <v>107.28</v>
      </c>
    </row>
    <row r="17" customFormat="1" ht="26.1" customHeight="1" spans="1:22">
      <c r="A17" s="133" t="s">
        <v>268</v>
      </c>
      <c r="B17" s="149" t="s">
        <v>260</v>
      </c>
      <c r="C17" s="149"/>
      <c r="D17" s="148">
        <v>351</v>
      </c>
      <c r="E17" s="129" t="e">
        <f>'9工资福利(政府预算)'!E17</f>
        <v>#REF!</v>
      </c>
      <c r="F17" s="27">
        <f>SUM(F18:F19)</f>
        <v>4641.169275</v>
      </c>
      <c r="G17" s="27">
        <f t="shared" ref="G17:V17" si="9">SUM(G18:G19)</f>
        <v>4400.14</v>
      </c>
      <c r="H17" s="27">
        <f t="shared" si="9"/>
        <v>1626.82</v>
      </c>
      <c r="I17" s="27">
        <f t="shared" si="9"/>
        <v>427.69</v>
      </c>
      <c r="J17" s="27">
        <f t="shared" si="9"/>
        <v>1725.72</v>
      </c>
      <c r="K17" s="27">
        <f t="shared" si="9"/>
        <v>619.91</v>
      </c>
      <c r="L17" s="27">
        <f t="shared" si="9"/>
        <v>133.749275</v>
      </c>
      <c r="M17" s="27"/>
      <c r="N17" s="27"/>
      <c r="O17" s="27">
        <f t="shared" si="9"/>
        <v>133.749275</v>
      </c>
      <c r="P17" s="27"/>
      <c r="Q17" s="27"/>
      <c r="R17" s="27"/>
      <c r="S17" s="27">
        <f t="shared" si="9"/>
        <v>107.28</v>
      </c>
      <c r="T17" s="27"/>
      <c r="U17" s="27"/>
      <c r="V17" s="27">
        <f t="shared" si="9"/>
        <v>107.28</v>
      </c>
    </row>
    <row r="18" customFormat="1" ht="26.1" customHeight="1" spans="1:22">
      <c r="A18" s="151" t="s">
        <v>268</v>
      </c>
      <c r="B18" s="148" t="s">
        <v>260</v>
      </c>
      <c r="C18" s="148" t="s">
        <v>260</v>
      </c>
      <c r="D18" s="148">
        <v>351</v>
      </c>
      <c r="E18" s="167" t="s">
        <v>267</v>
      </c>
      <c r="F18" s="27">
        <f t="shared" si="3"/>
        <v>3457.059275</v>
      </c>
      <c r="G18" s="27">
        <f t="shared" si="7"/>
        <v>3267.82</v>
      </c>
      <c r="H18" s="27">
        <v>1212.16</v>
      </c>
      <c r="I18" s="27">
        <v>374.97</v>
      </c>
      <c r="J18" s="27">
        <v>1285.46</v>
      </c>
      <c r="K18" s="27">
        <v>395.23</v>
      </c>
      <c r="L18" s="27">
        <f t="shared" si="4"/>
        <v>104.759275</v>
      </c>
      <c r="M18" s="27"/>
      <c r="N18" s="27"/>
      <c r="O18" s="27">
        <v>104.759275</v>
      </c>
      <c r="P18" s="27"/>
      <c r="Q18" s="27"/>
      <c r="R18" s="27"/>
      <c r="S18" s="27">
        <f>SUM(T18:V18)</f>
        <v>84.48</v>
      </c>
      <c r="T18" s="27"/>
      <c r="U18" s="27"/>
      <c r="V18" s="27">
        <v>84.48</v>
      </c>
    </row>
    <row r="19" customFormat="1" ht="26.1" customHeight="1" spans="1:22">
      <c r="A19" s="153" t="s">
        <v>268</v>
      </c>
      <c r="B19" s="148" t="s">
        <v>260</v>
      </c>
      <c r="C19" s="148" t="s">
        <v>274</v>
      </c>
      <c r="D19" s="148">
        <v>351</v>
      </c>
      <c r="E19" s="168" t="s">
        <v>275</v>
      </c>
      <c r="F19" s="27">
        <f t="shared" si="3"/>
        <v>1184.11</v>
      </c>
      <c r="G19" s="27">
        <f t="shared" si="7"/>
        <v>1132.32</v>
      </c>
      <c r="H19" s="139">
        <v>414.66</v>
      </c>
      <c r="I19" s="139">
        <v>52.72</v>
      </c>
      <c r="J19" s="139">
        <v>440.26</v>
      </c>
      <c r="K19" s="139">
        <v>224.68</v>
      </c>
      <c r="L19" s="27">
        <f t="shared" si="4"/>
        <v>28.99</v>
      </c>
      <c r="M19" s="27"/>
      <c r="N19" s="27"/>
      <c r="O19" s="27">
        <v>28.99</v>
      </c>
      <c r="P19" s="27"/>
      <c r="Q19" s="27"/>
      <c r="R19" s="27"/>
      <c r="S19" s="27">
        <f>SUM(T19:V19)</f>
        <v>22.8</v>
      </c>
      <c r="T19" s="27"/>
      <c r="U19" s="27"/>
      <c r="V19" s="27">
        <v>22.8</v>
      </c>
    </row>
    <row r="20" customFormat="1" ht="26.1" customHeight="1" spans="1:22">
      <c r="A20" s="169" t="s">
        <v>277</v>
      </c>
      <c r="B20" s="148"/>
      <c r="C20" s="148"/>
      <c r="D20" s="148">
        <v>351</v>
      </c>
      <c r="E20" s="168" t="e">
        <f>'9工资福利(政府预算)'!E20</f>
        <v>#REF!</v>
      </c>
      <c r="F20" s="27">
        <f>F22</f>
        <v>539.640958</v>
      </c>
      <c r="G20" s="27">
        <f t="shared" ref="G20:R20" si="10">G22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/>
      <c r="N20" s="27"/>
      <c r="O20" s="27">
        <f t="shared" si="10"/>
        <v>0</v>
      </c>
      <c r="P20" s="27"/>
      <c r="Q20" s="27"/>
      <c r="R20" s="27">
        <f t="shared" si="10"/>
        <v>539.640958</v>
      </c>
      <c r="S20" s="27"/>
      <c r="T20" s="27"/>
      <c r="U20" s="27"/>
      <c r="V20" s="27"/>
    </row>
    <row r="21" customFormat="1" ht="26.1" customHeight="1" spans="1:22">
      <c r="A21" s="169" t="s">
        <v>277</v>
      </c>
      <c r="B21" s="148" t="s">
        <v>262</v>
      </c>
      <c r="C21" s="148"/>
      <c r="D21" s="148">
        <v>351</v>
      </c>
      <c r="E21" s="168" t="e">
        <f>'9工资福利(政府预算)'!E21</f>
        <v>#REF!</v>
      </c>
      <c r="F21" s="27">
        <f>F22</f>
        <v>539.640958</v>
      </c>
      <c r="G21" s="27">
        <f t="shared" ref="G21:R21" si="11">G22</f>
        <v>0</v>
      </c>
      <c r="H21" s="27">
        <f t="shared" si="11"/>
        <v>0</v>
      </c>
      <c r="I21" s="27">
        <f t="shared" si="11"/>
        <v>0</v>
      </c>
      <c r="J21" s="27">
        <f t="shared" si="11"/>
        <v>0</v>
      </c>
      <c r="K21" s="27">
        <f t="shared" si="11"/>
        <v>0</v>
      </c>
      <c r="L21" s="27">
        <f t="shared" si="11"/>
        <v>0</v>
      </c>
      <c r="M21" s="27"/>
      <c r="N21" s="27"/>
      <c r="O21" s="27">
        <f t="shared" si="11"/>
        <v>0</v>
      </c>
      <c r="P21" s="27"/>
      <c r="Q21" s="27"/>
      <c r="R21" s="27">
        <f t="shared" si="11"/>
        <v>539.640958</v>
      </c>
      <c r="S21" s="27"/>
      <c r="T21" s="27"/>
      <c r="U21" s="27"/>
      <c r="V21" s="27"/>
    </row>
    <row r="22" customFormat="1" ht="26.1" customHeight="1" spans="1:22">
      <c r="A22" s="169" t="s">
        <v>277</v>
      </c>
      <c r="B22" s="148" t="s">
        <v>262</v>
      </c>
      <c r="C22" s="148" t="s">
        <v>260</v>
      </c>
      <c r="D22" s="148">
        <v>351</v>
      </c>
      <c r="E22" s="170" t="s">
        <v>278</v>
      </c>
      <c r="F22" s="27">
        <f t="shared" si="3"/>
        <v>539.640958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55">
        <v>539.640958</v>
      </c>
      <c r="S22" s="27"/>
      <c r="T22" s="27"/>
      <c r="U22" s="27"/>
      <c r="V22" s="27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93055555555556" right="0.393055555555556" top="0.786805555555556" bottom="0.393055555555556" header="0" footer="0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F8" sqref="F8"/>
    </sheetView>
  </sheetViews>
  <sheetFormatPr defaultColWidth="9" defaultRowHeight="13.5"/>
  <cols>
    <col min="1" max="1" width="6.50833333333333" customWidth="1"/>
    <col min="2" max="2" width="6.75" customWidth="1"/>
    <col min="3" max="3" width="8.625" customWidth="1"/>
    <col min="4" max="4" width="10.75" customWidth="1"/>
    <col min="5" max="5" width="2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083333333333" customWidth="1"/>
    <col min="11" max="11" width="11.5083333333333" customWidth="1"/>
    <col min="12" max="13" width="9.75" customWidth="1"/>
  </cols>
  <sheetData>
    <row r="1" s="1" customFormat="1" ht="46.5" customHeight="1" spans="1:11">
      <c r="A1" s="126" t="s">
        <v>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24.2" customHeight="1" spans="1:11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2" customHeight="1" spans="10:11">
      <c r="J3" s="67" t="s">
        <v>31</v>
      </c>
      <c r="K3" s="67"/>
    </row>
    <row r="4" ht="31.15" customHeight="1" spans="1:11">
      <c r="A4" s="12" t="s">
        <v>236</v>
      </c>
      <c r="B4" s="12"/>
      <c r="C4" s="12"/>
      <c r="D4" s="12" t="s">
        <v>237</v>
      </c>
      <c r="E4" s="12" t="s">
        <v>238</v>
      </c>
      <c r="F4" s="12" t="s">
        <v>402</v>
      </c>
      <c r="G4" s="12" t="s">
        <v>403</v>
      </c>
      <c r="H4" s="12" t="s">
        <v>404</v>
      </c>
      <c r="I4" s="12" t="s">
        <v>405</v>
      </c>
      <c r="J4" s="12" t="s">
        <v>406</v>
      </c>
      <c r="K4" s="12" t="s">
        <v>407</v>
      </c>
    </row>
    <row r="5" ht="32.85" customHeight="1" spans="1:11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/>
      <c r="H5" s="12"/>
      <c r="I5" s="12"/>
      <c r="J5" s="12"/>
      <c r="K5" s="12"/>
    </row>
    <row r="6" ht="27.6" customHeight="1" spans="1:11">
      <c r="A6" s="159"/>
      <c r="B6" s="159"/>
      <c r="C6" s="159"/>
      <c r="D6" s="73"/>
      <c r="E6" s="73" t="s">
        <v>257</v>
      </c>
      <c r="F6" s="160">
        <f>F7</f>
        <v>714.525856</v>
      </c>
      <c r="G6" s="160">
        <f>G7</f>
        <v>5.888</v>
      </c>
      <c r="H6" s="160"/>
      <c r="I6" s="160"/>
      <c r="J6" s="160">
        <f>J7</f>
        <v>708.637856</v>
      </c>
      <c r="K6" s="160"/>
    </row>
    <row r="7" ht="26.1" customHeight="1" spans="1:11">
      <c r="A7" s="156"/>
      <c r="B7" s="156"/>
      <c r="C7" s="156"/>
      <c r="D7" s="161">
        <v>351</v>
      </c>
      <c r="E7" s="161" t="s">
        <v>4</v>
      </c>
      <c r="F7" s="162">
        <f>SUM(F8,F12,F15)</f>
        <v>714.525856</v>
      </c>
      <c r="G7" s="162">
        <f t="shared" ref="F7:J7" si="0">SUM(G8,G12,G15)</f>
        <v>5.888</v>
      </c>
      <c r="H7" s="162"/>
      <c r="I7" s="162"/>
      <c r="J7" s="162">
        <f t="shared" si="0"/>
        <v>708.637856</v>
      </c>
      <c r="K7" s="162"/>
    </row>
    <row r="8" customFormat="1" ht="26.1" customHeight="1" spans="1:11">
      <c r="A8" s="148">
        <v>208</v>
      </c>
      <c r="B8" s="156"/>
      <c r="C8" s="156"/>
      <c r="D8" s="148"/>
      <c r="E8" s="148" t="e">
        <f>'9工资福利(政府预算)'!E8</f>
        <v>#REF!</v>
      </c>
      <c r="F8" s="132">
        <f>SUM(F10:F11)</f>
        <v>153.807856</v>
      </c>
      <c r="G8" s="132"/>
      <c r="H8" s="132"/>
      <c r="I8" s="132"/>
      <c r="J8" s="132">
        <f>SUM(J10:J11)</f>
        <v>153.807856</v>
      </c>
      <c r="K8" s="132"/>
    </row>
    <row r="9" customFormat="1" ht="26.1" customHeight="1" spans="1:11">
      <c r="A9" s="148">
        <v>208</v>
      </c>
      <c r="B9" s="148" t="s">
        <v>259</v>
      </c>
      <c r="C9" s="156"/>
      <c r="D9" s="148"/>
      <c r="E9" s="148" t="e">
        <f>'9工资福利(政府预算)'!E9</f>
        <v>#REF!</v>
      </c>
      <c r="F9" s="132">
        <f>SUM(F10:F11)</f>
        <v>153.807856</v>
      </c>
      <c r="G9" s="132"/>
      <c r="H9" s="132"/>
      <c r="I9" s="132"/>
      <c r="J9" s="132">
        <f>SUM(J10:J11)</f>
        <v>153.807856</v>
      </c>
      <c r="K9" s="132"/>
    </row>
    <row r="10" ht="26.1" customHeight="1" spans="1:11">
      <c r="A10" s="148">
        <v>208</v>
      </c>
      <c r="B10" s="148" t="s">
        <v>259</v>
      </c>
      <c r="C10" s="148" t="s">
        <v>260</v>
      </c>
      <c r="D10" s="148">
        <v>351</v>
      </c>
      <c r="E10" s="131" t="s">
        <v>261</v>
      </c>
      <c r="F10" s="132">
        <f>SUM(G10:K10)</f>
        <v>145.735041</v>
      </c>
      <c r="G10" s="162"/>
      <c r="H10" s="162"/>
      <c r="I10" s="162"/>
      <c r="J10" s="132">
        <v>145.735041</v>
      </c>
      <c r="K10" s="162"/>
    </row>
    <row r="11" ht="26.1" customHeight="1" spans="1:11">
      <c r="A11" s="148" t="s">
        <v>258</v>
      </c>
      <c r="B11" s="148" t="s">
        <v>259</v>
      </c>
      <c r="C11" s="148" t="s">
        <v>262</v>
      </c>
      <c r="D11" s="148">
        <v>351</v>
      </c>
      <c r="E11" s="131" t="s">
        <v>263</v>
      </c>
      <c r="F11" s="132">
        <f>SUM(G11:K11)</f>
        <v>8.072815</v>
      </c>
      <c r="G11" s="162"/>
      <c r="H11" s="162"/>
      <c r="I11" s="162"/>
      <c r="J11" s="132">
        <v>8.072815</v>
      </c>
      <c r="K11" s="162"/>
    </row>
    <row r="12" ht="26.1" customHeight="1" spans="1:11">
      <c r="A12" s="148" t="s">
        <v>266</v>
      </c>
      <c r="B12" s="148"/>
      <c r="C12" s="148"/>
      <c r="D12" s="148"/>
      <c r="E12" s="131" t="e">
        <f>'9工资福利(政府预算)'!E13</f>
        <v>#REF!</v>
      </c>
      <c r="F12" s="132">
        <f>SUM(F14)</f>
        <v>488.848</v>
      </c>
      <c r="G12" s="132">
        <f t="shared" ref="G12:J12" si="1">SUM(G14)</f>
        <v>5.888</v>
      </c>
      <c r="H12" s="132">
        <f t="shared" si="1"/>
        <v>0</v>
      </c>
      <c r="I12" s="132">
        <f t="shared" si="1"/>
        <v>0</v>
      </c>
      <c r="J12" s="132">
        <f t="shared" si="1"/>
        <v>482.96</v>
      </c>
      <c r="K12" s="162"/>
    </row>
    <row r="13" ht="26.1" customHeight="1" spans="1:11">
      <c r="A13" s="148" t="s">
        <v>266</v>
      </c>
      <c r="B13" s="148" t="s">
        <v>260</v>
      </c>
      <c r="C13" s="148"/>
      <c r="D13" s="148"/>
      <c r="E13" s="131" t="e">
        <f>'9工资福利(政府预算)'!E14</f>
        <v>#REF!</v>
      </c>
      <c r="F13" s="132">
        <f>F14</f>
        <v>488.848</v>
      </c>
      <c r="G13" s="132">
        <f t="shared" ref="G13:J13" si="2">G14</f>
        <v>5.888</v>
      </c>
      <c r="H13" s="132">
        <f t="shared" si="2"/>
        <v>0</v>
      </c>
      <c r="I13" s="132">
        <f t="shared" si="2"/>
        <v>0</v>
      </c>
      <c r="J13" s="132">
        <f t="shared" si="2"/>
        <v>482.96</v>
      </c>
      <c r="K13" s="162"/>
    </row>
    <row r="14" ht="26.1" customHeight="1" spans="1:11">
      <c r="A14" s="148" t="s">
        <v>266</v>
      </c>
      <c r="B14" s="148" t="s">
        <v>260</v>
      </c>
      <c r="C14" s="148" t="s">
        <v>260</v>
      </c>
      <c r="D14" s="148">
        <v>351</v>
      </c>
      <c r="E14" s="131" t="s">
        <v>267</v>
      </c>
      <c r="F14" s="132">
        <f>SUM(G14:K14)</f>
        <v>488.848</v>
      </c>
      <c r="G14" s="132">
        <v>5.888</v>
      </c>
      <c r="H14" s="132"/>
      <c r="I14" s="132"/>
      <c r="J14" s="132">
        <v>482.96</v>
      </c>
      <c r="K14" s="162"/>
    </row>
    <row r="15" ht="26.1" customHeight="1" spans="1:11">
      <c r="A15" s="148" t="s">
        <v>268</v>
      </c>
      <c r="B15" s="148"/>
      <c r="C15" s="148"/>
      <c r="D15" s="148"/>
      <c r="E15" s="131" t="e">
        <f>'9工资福利(政府预算)'!E16</f>
        <v>#REF!</v>
      </c>
      <c r="F15" s="132">
        <f>F17</f>
        <v>71.87</v>
      </c>
      <c r="G15" s="132">
        <f t="shared" ref="G15:I15" si="3">G17</f>
        <v>0</v>
      </c>
      <c r="H15" s="132">
        <f t="shared" si="3"/>
        <v>0</v>
      </c>
      <c r="I15" s="141"/>
      <c r="J15" s="132">
        <f>J17</f>
        <v>71.87</v>
      </c>
      <c r="K15" s="162"/>
    </row>
    <row r="16" ht="26.1" customHeight="1" spans="1:11">
      <c r="A16" s="148" t="s">
        <v>268</v>
      </c>
      <c r="B16" s="148" t="s">
        <v>260</v>
      </c>
      <c r="C16" s="148"/>
      <c r="D16" s="148"/>
      <c r="E16" s="131" t="e">
        <f>'9工资福利(政府预算)'!E17</f>
        <v>#REF!</v>
      </c>
      <c r="F16" s="132">
        <f>F17</f>
        <v>71.87</v>
      </c>
      <c r="G16" s="132">
        <f t="shared" ref="G16:J16" si="4">G17</f>
        <v>0</v>
      </c>
      <c r="H16" s="132">
        <f t="shared" si="4"/>
        <v>0</v>
      </c>
      <c r="I16" s="132">
        <f t="shared" si="4"/>
        <v>0</v>
      </c>
      <c r="J16" s="132">
        <f t="shared" si="4"/>
        <v>71.87</v>
      </c>
      <c r="K16" s="162"/>
    </row>
    <row r="17" ht="26.1" customHeight="1" spans="1:11">
      <c r="A17" s="148" t="s">
        <v>268</v>
      </c>
      <c r="B17" s="148" t="s">
        <v>260</v>
      </c>
      <c r="C17" s="148" t="s">
        <v>274</v>
      </c>
      <c r="D17" s="148">
        <v>351</v>
      </c>
      <c r="E17" s="131" t="s">
        <v>275</v>
      </c>
      <c r="F17" s="132">
        <f>SUM(G17:K17)</f>
        <v>71.87</v>
      </c>
      <c r="G17" s="162"/>
      <c r="H17" s="162"/>
      <c r="I17" s="162"/>
      <c r="J17" s="132">
        <v>71.87</v>
      </c>
      <c r="K17" s="162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393055555555556" right="0.393055555555556" top="0.786805555555556" bottom="0.39305555555555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opLeftCell="A5" workbookViewId="0">
      <selection activeCell="F7" sqref="F7"/>
    </sheetView>
  </sheetViews>
  <sheetFormatPr defaultColWidth="9" defaultRowHeight="13.5"/>
  <cols>
    <col min="1" max="1" width="5.25" customWidth="1"/>
    <col min="2" max="2" width="4.875" customWidth="1"/>
    <col min="3" max="3" width="6.125" customWidth="1"/>
    <col min="4" max="4" width="9.50833333333333" customWidth="1"/>
    <col min="5" max="5" width="20.375" customWidth="1"/>
    <col min="6" max="6" width="8.50833333333333" customWidth="1"/>
    <col min="7" max="7" width="5.50833333333333" customWidth="1"/>
    <col min="8" max="8" width="8.875" customWidth="1"/>
    <col min="9" max="9" width="10.375" customWidth="1"/>
    <col min="10" max="10" width="5.50833333333333" customWidth="1"/>
    <col min="11" max="11" width="7.125" customWidth="1"/>
    <col min="12" max="12" width="5.50833333333333" customWidth="1"/>
    <col min="13" max="13" width="8.75" customWidth="1"/>
    <col min="14" max="15" width="5.50833333333333" customWidth="1"/>
    <col min="16" max="17" width="8.625" customWidth="1"/>
    <col min="18" max="18" width="10.625" customWidth="1"/>
    <col min="19" max="20" width="9.75" customWidth="1"/>
  </cols>
  <sheetData>
    <row r="1" s="1" customFormat="1" ht="40.5" customHeight="1" spans="1:18">
      <c r="A1" s="126" t="s">
        <v>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ht="24.2" customHeight="1" spans="1:18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18.2" customHeight="1" spans="17:18">
      <c r="Q3" s="67" t="s">
        <v>31</v>
      </c>
      <c r="R3" s="67"/>
    </row>
    <row r="4" ht="31.15" customHeight="1" spans="1:18">
      <c r="A4" s="12" t="s">
        <v>236</v>
      </c>
      <c r="B4" s="12"/>
      <c r="C4" s="12"/>
      <c r="D4" s="12" t="s">
        <v>237</v>
      </c>
      <c r="E4" s="12" t="s">
        <v>238</v>
      </c>
      <c r="F4" s="12" t="s">
        <v>402</v>
      </c>
      <c r="G4" s="12" t="s">
        <v>408</v>
      </c>
      <c r="H4" s="12" t="s">
        <v>409</v>
      </c>
      <c r="I4" s="12" t="s">
        <v>410</v>
      </c>
      <c r="J4" s="12" t="s">
        <v>411</v>
      </c>
      <c r="K4" s="12" t="s">
        <v>412</v>
      </c>
      <c r="L4" s="12" t="s">
        <v>413</v>
      </c>
      <c r="M4" s="12" t="s">
        <v>414</v>
      </c>
      <c r="N4" s="12" t="s">
        <v>404</v>
      </c>
      <c r="O4" s="12" t="s">
        <v>415</v>
      </c>
      <c r="P4" s="12" t="s">
        <v>416</v>
      </c>
      <c r="Q4" s="12" t="s">
        <v>405</v>
      </c>
      <c r="R4" s="12" t="s">
        <v>407</v>
      </c>
    </row>
    <row r="5" ht="38.85" customHeight="1" spans="1:18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7.6" customHeight="1" spans="1:18">
      <c r="A6" s="100"/>
      <c r="B6" s="159"/>
      <c r="C6" s="159"/>
      <c r="D6" s="73"/>
      <c r="E6" s="73" t="s">
        <v>257</v>
      </c>
      <c r="F6" s="160">
        <f>F7</f>
        <v>714.525856</v>
      </c>
      <c r="G6" s="160"/>
      <c r="H6" s="160">
        <f>H7</f>
        <v>708.637856</v>
      </c>
      <c r="I6" s="160"/>
      <c r="J6" s="160"/>
      <c r="K6" s="160">
        <f>K7</f>
        <v>5.888</v>
      </c>
      <c r="L6" s="160"/>
      <c r="M6" s="160"/>
      <c r="N6" s="160"/>
      <c r="O6" s="160"/>
      <c r="P6" s="160"/>
      <c r="Q6" s="160"/>
      <c r="R6" s="160"/>
    </row>
    <row r="7" ht="26.1" customHeight="1" spans="1:18">
      <c r="A7" s="105"/>
      <c r="B7" s="156"/>
      <c r="C7" s="156"/>
      <c r="D7" s="161">
        <v>351</v>
      </c>
      <c r="E7" s="161" t="s">
        <v>4</v>
      </c>
      <c r="F7" s="162">
        <f>SUM(F8,F12,F15,)</f>
        <v>714.525856</v>
      </c>
      <c r="G7" s="162"/>
      <c r="H7" s="162">
        <f t="shared" ref="G7:K7" si="0">SUM(H8,H12,H15,)</f>
        <v>708.637856</v>
      </c>
      <c r="I7" s="162"/>
      <c r="J7" s="162"/>
      <c r="K7" s="162">
        <f t="shared" si="0"/>
        <v>5.888</v>
      </c>
      <c r="L7" s="162"/>
      <c r="M7" s="162"/>
      <c r="N7" s="162"/>
      <c r="O7" s="162"/>
      <c r="P7" s="162"/>
      <c r="Q7" s="162"/>
      <c r="R7" s="162"/>
    </row>
    <row r="8" customFormat="1" ht="26.1" customHeight="1" spans="1:18">
      <c r="A8" s="151" t="s">
        <v>258</v>
      </c>
      <c r="B8" s="156"/>
      <c r="C8" s="156"/>
      <c r="D8" s="148">
        <v>351</v>
      </c>
      <c r="E8" s="148" t="e">
        <f>'9工资福利(政府预算)'!E8</f>
        <v>#REF!</v>
      </c>
      <c r="F8" s="132">
        <f>SUM(F10:F11)</f>
        <v>153.807856</v>
      </c>
      <c r="G8" s="132"/>
      <c r="H8" s="132">
        <f t="shared" ref="G8:K8" si="1">SUM(H10:H11)</f>
        <v>153.807856</v>
      </c>
      <c r="I8" s="132"/>
      <c r="J8" s="132"/>
      <c r="K8" s="132">
        <f t="shared" si="1"/>
        <v>0</v>
      </c>
      <c r="L8" s="132"/>
      <c r="M8" s="132"/>
      <c r="N8" s="132"/>
      <c r="O8" s="132"/>
      <c r="P8" s="132"/>
      <c r="Q8" s="132"/>
      <c r="R8" s="132"/>
    </row>
    <row r="9" customFormat="1" ht="26.1" customHeight="1" spans="1:18">
      <c r="A9" s="151" t="s">
        <v>258</v>
      </c>
      <c r="B9" s="148" t="s">
        <v>259</v>
      </c>
      <c r="C9" s="156"/>
      <c r="D9" s="148">
        <v>351</v>
      </c>
      <c r="E9" s="148" t="e">
        <f>'9工资福利(政府预算)'!E9</f>
        <v>#REF!</v>
      </c>
      <c r="F9" s="132">
        <f>SUM(F10:F11)</f>
        <v>153.807856</v>
      </c>
      <c r="G9" s="132"/>
      <c r="H9" s="132">
        <f t="shared" ref="G9:K9" si="2">SUM(H10:H11)</f>
        <v>153.807856</v>
      </c>
      <c r="I9" s="132"/>
      <c r="J9" s="132"/>
      <c r="K9" s="132">
        <f t="shared" si="2"/>
        <v>0</v>
      </c>
      <c r="L9" s="132"/>
      <c r="M9" s="132"/>
      <c r="N9" s="132"/>
      <c r="O9" s="132"/>
      <c r="P9" s="132"/>
      <c r="Q9" s="132"/>
      <c r="R9" s="132"/>
    </row>
    <row r="10" customFormat="1" ht="26.1" customHeight="1" spans="1:18">
      <c r="A10" s="151" t="s">
        <v>258</v>
      </c>
      <c r="B10" s="148" t="s">
        <v>259</v>
      </c>
      <c r="C10" s="148" t="s">
        <v>260</v>
      </c>
      <c r="D10" s="148">
        <v>351</v>
      </c>
      <c r="E10" s="131" t="s">
        <v>261</v>
      </c>
      <c r="F10" s="132">
        <f>SUM(G10:R10)</f>
        <v>145.735041</v>
      </c>
      <c r="G10" s="132"/>
      <c r="H10" s="132">
        <v>145.735041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customFormat="1" ht="26.1" customHeight="1" spans="1:18">
      <c r="A11" s="151" t="s">
        <v>258</v>
      </c>
      <c r="B11" s="148" t="s">
        <v>259</v>
      </c>
      <c r="C11" s="148" t="s">
        <v>262</v>
      </c>
      <c r="D11" s="148">
        <v>351</v>
      </c>
      <c r="E11" s="131" t="s">
        <v>263</v>
      </c>
      <c r="F11" s="132">
        <f>SUM(G11:R11)</f>
        <v>8.072815</v>
      </c>
      <c r="G11" s="132"/>
      <c r="H11" s="132">
        <v>8.072815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customFormat="1" ht="26.1" customHeight="1" spans="1:18">
      <c r="A12" s="163">
        <v>212</v>
      </c>
      <c r="B12" s="148"/>
      <c r="C12" s="148"/>
      <c r="D12" s="148">
        <v>351</v>
      </c>
      <c r="E12" s="131" t="e">
        <f>'10工资福利'!E13</f>
        <v>#REF!</v>
      </c>
      <c r="F12" s="132">
        <f>F14</f>
        <v>488.848</v>
      </c>
      <c r="G12" s="132"/>
      <c r="H12" s="132">
        <f t="shared" ref="G12:K12" si="3">H14</f>
        <v>482.96</v>
      </c>
      <c r="I12" s="132"/>
      <c r="J12" s="132"/>
      <c r="K12" s="132">
        <f t="shared" si="3"/>
        <v>5.888</v>
      </c>
      <c r="L12" s="132"/>
      <c r="M12" s="132"/>
      <c r="N12" s="132"/>
      <c r="O12" s="132"/>
      <c r="P12" s="132"/>
      <c r="Q12" s="132"/>
      <c r="R12" s="132"/>
    </row>
    <row r="13" customFormat="1" ht="26.1" customHeight="1" spans="1:18">
      <c r="A13" s="163" t="s">
        <v>266</v>
      </c>
      <c r="B13" s="148" t="s">
        <v>260</v>
      </c>
      <c r="C13" s="148"/>
      <c r="D13" s="148">
        <v>351</v>
      </c>
      <c r="E13" s="131" t="e">
        <f>'10工资福利'!E14</f>
        <v>#REF!</v>
      </c>
      <c r="F13" s="132">
        <f>F14</f>
        <v>488.848</v>
      </c>
      <c r="G13" s="132"/>
      <c r="H13" s="132">
        <f t="shared" ref="G13:K13" si="4">H14</f>
        <v>482.96</v>
      </c>
      <c r="I13" s="132"/>
      <c r="J13" s="132"/>
      <c r="K13" s="132">
        <f t="shared" si="4"/>
        <v>5.888</v>
      </c>
      <c r="L13" s="132"/>
      <c r="M13" s="132"/>
      <c r="N13" s="132"/>
      <c r="O13" s="132"/>
      <c r="P13" s="132"/>
      <c r="Q13" s="132"/>
      <c r="R13" s="132"/>
    </row>
    <row r="14" customFormat="1" ht="26.1" customHeight="1" spans="1:18">
      <c r="A14" s="163" t="s">
        <v>266</v>
      </c>
      <c r="B14" s="148" t="s">
        <v>260</v>
      </c>
      <c r="C14" s="148" t="s">
        <v>260</v>
      </c>
      <c r="D14" s="148">
        <v>351</v>
      </c>
      <c r="E14" s="131" t="s">
        <v>267</v>
      </c>
      <c r="F14" s="132">
        <f>SUM(G14:R14)</f>
        <v>488.848</v>
      </c>
      <c r="G14" s="132"/>
      <c r="H14" s="132">
        <v>482.96</v>
      </c>
      <c r="I14" s="132"/>
      <c r="J14" s="132"/>
      <c r="K14" s="132">
        <v>5.888</v>
      </c>
      <c r="L14" s="132"/>
      <c r="M14" s="132"/>
      <c r="N14" s="132"/>
      <c r="O14" s="132"/>
      <c r="P14" s="132"/>
      <c r="Q14" s="132"/>
      <c r="R14" s="132"/>
    </row>
    <row r="15" customFormat="1" ht="26.1" customHeight="1" spans="1:18">
      <c r="A15" s="164" t="s">
        <v>268</v>
      </c>
      <c r="B15" s="148"/>
      <c r="C15" s="148"/>
      <c r="D15" s="148">
        <v>351</v>
      </c>
      <c r="E15" s="131" t="e">
        <f>'9工资福利(政府预算)'!E16</f>
        <v>#REF!</v>
      </c>
      <c r="F15" s="132">
        <f>F17</f>
        <v>71.87</v>
      </c>
      <c r="G15" s="132"/>
      <c r="H15" s="132">
        <f t="shared" ref="G15:H15" si="5">H17</f>
        <v>71.87</v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customFormat="1" ht="26.1" customHeight="1" spans="1:18">
      <c r="A16" s="164" t="s">
        <v>268</v>
      </c>
      <c r="B16" s="148" t="s">
        <v>260</v>
      </c>
      <c r="C16" s="148"/>
      <c r="D16" s="148">
        <v>351</v>
      </c>
      <c r="E16" s="131" t="e">
        <f>'9工资福利(政府预算)'!E17</f>
        <v>#REF!</v>
      </c>
      <c r="F16" s="132">
        <f>F17</f>
        <v>71.87</v>
      </c>
      <c r="G16" s="132"/>
      <c r="H16" s="132">
        <f t="shared" ref="G16:H16" si="6">H17</f>
        <v>71.87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customFormat="1" ht="26.1" customHeight="1" spans="1:18">
      <c r="A17" s="164" t="s">
        <v>268</v>
      </c>
      <c r="B17" s="148" t="s">
        <v>260</v>
      </c>
      <c r="C17" s="148" t="s">
        <v>274</v>
      </c>
      <c r="D17" s="148">
        <v>351</v>
      </c>
      <c r="E17" s="131" t="s">
        <v>275</v>
      </c>
      <c r="F17" s="132">
        <f>SUM(G17:R17)</f>
        <v>71.87</v>
      </c>
      <c r="G17" s="132"/>
      <c r="H17" s="132">
        <v>71.87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9" scale="9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opLeftCell="A6" workbookViewId="0">
      <selection activeCell="F15" sqref="F8 F11 F15"/>
    </sheetView>
  </sheetViews>
  <sheetFormatPr defaultColWidth="9" defaultRowHeight="13.5"/>
  <cols>
    <col min="1" max="1" width="4.625" customWidth="1"/>
    <col min="2" max="2" width="4.50833333333333" customWidth="1"/>
    <col min="3" max="3" width="4.25" customWidth="1"/>
    <col min="4" max="4" width="10.875" customWidth="1"/>
    <col min="5" max="5" width="17.125" customWidth="1"/>
    <col min="6" max="6" width="8.875" customWidth="1"/>
    <col min="7" max="7" width="9" customWidth="1"/>
    <col min="8" max="8" width="7.125" customWidth="1"/>
    <col min="9" max="9" width="5.50833333333333" customWidth="1"/>
    <col min="10" max="10" width="5.6" customWidth="1"/>
    <col min="11" max="11" width="8.625" customWidth="1"/>
    <col min="12" max="14" width="8.75" customWidth="1"/>
    <col min="15" max="15" width="10.375" customWidth="1"/>
    <col min="16" max="16" width="8.875" customWidth="1"/>
    <col min="17" max="17" width="10.375" customWidth="1"/>
    <col min="18" max="18" width="6.375" customWidth="1"/>
    <col min="19" max="19" width="8" customWidth="1"/>
    <col min="20" max="20" width="9.375" customWidth="1"/>
    <col min="21" max="22" width="9.75" customWidth="1"/>
  </cols>
  <sheetData>
    <row r="1" s="1" customFormat="1" ht="36.2" customHeight="1" spans="1:20">
      <c r="A1" s="126" t="s">
        <v>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ht="24.2" customHeight="1" spans="1:20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6.35" customHeight="1" spans="18:20">
      <c r="R3" s="11"/>
      <c r="S3" s="67" t="s">
        <v>31</v>
      </c>
      <c r="T3" s="67"/>
    </row>
    <row r="4" ht="33.6" customHeight="1" spans="1:20">
      <c r="A4" s="12" t="s">
        <v>236</v>
      </c>
      <c r="B4" s="12"/>
      <c r="C4" s="12"/>
      <c r="D4" s="12" t="s">
        <v>237</v>
      </c>
      <c r="E4" s="12" t="s">
        <v>238</v>
      </c>
      <c r="F4" s="12" t="s">
        <v>402</v>
      </c>
      <c r="G4" s="12" t="s">
        <v>241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244</v>
      </c>
      <c r="S4" s="12"/>
      <c r="T4" s="12"/>
    </row>
    <row r="5" ht="36.2" customHeight="1" spans="1:20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 t="s">
        <v>134</v>
      </c>
      <c r="H5" s="12" t="s">
        <v>417</v>
      </c>
      <c r="I5" s="12" t="s">
        <v>418</v>
      </c>
      <c r="J5" s="12" t="s">
        <v>419</v>
      </c>
      <c r="K5" s="12" t="s">
        <v>420</v>
      </c>
      <c r="L5" s="12" t="s">
        <v>421</v>
      </c>
      <c r="M5" s="12" t="s">
        <v>422</v>
      </c>
      <c r="N5" s="12" t="s">
        <v>423</v>
      </c>
      <c r="O5" s="12" t="s">
        <v>424</v>
      </c>
      <c r="P5" s="12" t="s">
        <v>425</v>
      </c>
      <c r="Q5" s="12" t="s">
        <v>426</v>
      </c>
      <c r="R5" s="12" t="s">
        <v>134</v>
      </c>
      <c r="S5" s="12" t="s">
        <v>332</v>
      </c>
      <c r="T5" s="12" t="s">
        <v>387</v>
      </c>
    </row>
    <row r="6" ht="27.6" customHeight="1" spans="1:20">
      <c r="A6" s="100"/>
      <c r="B6" s="100"/>
      <c r="C6" s="100"/>
      <c r="D6" s="12"/>
      <c r="E6" s="12" t="s">
        <v>257</v>
      </c>
      <c r="F6" s="138">
        <f>F7</f>
        <v>1238.164332</v>
      </c>
      <c r="G6" s="138">
        <f t="shared" ref="G6:Q6" si="0">G7</f>
        <v>1238.164332</v>
      </c>
      <c r="H6" s="138">
        <f t="shared" si="0"/>
        <v>861.651793</v>
      </c>
      <c r="I6" s="138">
        <f t="shared" si="0"/>
        <v>11.4</v>
      </c>
      <c r="J6" s="138">
        <f t="shared" si="0"/>
        <v>9.2</v>
      </c>
      <c r="K6" s="138"/>
      <c r="L6" s="138">
        <f t="shared" si="0"/>
        <v>31.8</v>
      </c>
      <c r="M6" s="138">
        <f t="shared" si="0"/>
        <v>44.5</v>
      </c>
      <c r="N6" s="138"/>
      <c r="O6" s="138">
        <f t="shared" si="0"/>
        <v>35</v>
      </c>
      <c r="P6" s="138">
        <f t="shared" si="0"/>
        <v>31.8</v>
      </c>
      <c r="Q6" s="138">
        <f t="shared" si="0"/>
        <v>212.812539</v>
      </c>
      <c r="R6" s="138"/>
      <c r="S6" s="138"/>
      <c r="T6" s="138"/>
    </row>
    <row r="7" ht="26.1" customHeight="1" spans="1:20">
      <c r="A7" s="26"/>
      <c r="B7" s="26"/>
      <c r="C7" s="26"/>
      <c r="D7" s="147">
        <v>351</v>
      </c>
      <c r="E7" s="147" t="s">
        <v>4</v>
      </c>
      <c r="F7" s="138">
        <f>SUM(F8,F11,F15)</f>
        <v>1238.164332</v>
      </c>
      <c r="G7" s="138">
        <f>SUM(G8,G11,G15,)</f>
        <v>1238.164332</v>
      </c>
      <c r="H7" s="138">
        <f t="shared" ref="H7:Q7" si="1">SUM(H8,H11,H15,)</f>
        <v>861.651793</v>
      </c>
      <c r="I7" s="138">
        <f t="shared" si="1"/>
        <v>11.4</v>
      </c>
      <c r="J7" s="138">
        <f t="shared" si="1"/>
        <v>9.2</v>
      </c>
      <c r="K7" s="138"/>
      <c r="L7" s="138">
        <f t="shared" si="1"/>
        <v>31.8</v>
      </c>
      <c r="M7" s="138">
        <f t="shared" si="1"/>
        <v>44.5</v>
      </c>
      <c r="N7" s="138"/>
      <c r="O7" s="138">
        <f t="shared" si="1"/>
        <v>35</v>
      </c>
      <c r="P7" s="138">
        <f t="shared" si="1"/>
        <v>31.8</v>
      </c>
      <c r="Q7" s="138">
        <f t="shared" si="1"/>
        <v>212.812539</v>
      </c>
      <c r="R7" s="138"/>
      <c r="S7" s="138"/>
      <c r="T7" s="138"/>
    </row>
    <row r="8" customFormat="1" ht="26.1" customHeight="1" spans="1:20">
      <c r="A8" s="148" t="s">
        <v>266</v>
      </c>
      <c r="B8" s="104"/>
      <c r="C8" s="104"/>
      <c r="D8" s="148">
        <v>351</v>
      </c>
      <c r="E8" s="149" t="e">
        <f>'12个人家庭'!E12</f>
        <v>#REF!</v>
      </c>
      <c r="F8" s="155">
        <f>F10</f>
        <v>19.8</v>
      </c>
      <c r="G8" s="155">
        <f t="shared" ref="G8:Q8" si="2">G10</f>
        <v>19.8</v>
      </c>
      <c r="H8" s="155">
        <f t="shared" si="2"/>
        <v>9.406835</v>
      </c>
      <c r="I8" s="155">
        <f t="shared" si="2"/>
        <v>0</v>
      </c>
      <c r="J8" s="155">
        <f t="shared" si="2"/>
        <v>2</v>
      </c>
      <c r="K8" s="155"/>
      <c r="L8" s="155"/>
      <c r="M8" s="155"/>
      <c r="N8" s="155"/>
      <c r="O8" s="155"/>
      <c r="P8" s="155"/>
      <c r="Q8" s="155">
        <f t="shared" si="2"/>
        <v>8.393165</v>
      </c>
      <c r="R8" s="155"/>
      <c r="S8" s="155"/>
      <c r="T8" s="155"/>
    </row>
    <row r="9" customFormat="1" ht="26.1" customHeight="1" spans="1:20">
      <c r="A9" s="148" t="s">
        <v>266</v>
      </c>
      <c r="B9" s="148" t="s">
        <v>260</v>
      </c>
      <c r="C9" s="156"/>
      <c r="D9" s="148">
        <v>351</v>
      </c>
      <c r="E9" s="149" t="e">
        <f>'12个人家庭'!E13</f>
        <v>#REF!</v>
      </c>
      <c r="F9" s="157">
        <f>F10</f>
        <v>19.8</v>
      </c>
      <c r="G9" s="157">
        <f t="shared" ref="G9:Q9" si="3">G10</f>
        <v>19.8</v>
      </c>
      <c r="H9" s="157">
        <f t="shared" si="3"/>
        <v>9.406835</v>
      </c>
      <c r="I9" s="157">
        <f t="shared" si="3"/>
        <v>0</v>
      </c>
      <c r="J9" s="157">
        <f t="shared" si="3"/>
        <v>2</v>
      </c>
      <c r="K9" s="157"/>
      <c r="L9" s="157"/>
      <c r="M9" s="157"/>
      <c r="N9" s="157"/>
      <c r="O9" s="157"/>
      <c r="P9" s="157"/>
      <c r="Q9" s="157">
        <f t="shared" si="3"/>
        <v>8.393165</v>
      </c>
      <c r="R9" s="157"/>
      <c r="S9" s="157"/>
      <c r="T9" s="157"/>
    </row>
    <row r="10" customFormat="1" ht="26.1" customHeight="1" spans="1:20">
      <c r="A10" s="148" t="s">
        <v>266</v>
      </c>
      <c r="B10" s="148" t="s">
        <v>260</v>
      </c>
      <c r="C10" s="148" t="s">
        <v>260</v>
      </c>
      <c r="D10" s="148">
        <v>351</v>
      </c>
      <c r="E10" s="131" t="s">
        <v>267</v>
      </c>
      <c r="F10" s="157">
        <f>G10+R10</f>
        <v>19.8</v>
      </c>
      <c r="G10" s="157">
        <f>SUM(H10:Q10)</f>
        <v>19.8</v>
      </c>
      <c r="H10" s="158">
        <v>9.406835</v>
      </c>
      <c r="I10" s="158"/>
      <c r="J10" s="158">
        <v>2</v>
      </c>
      <c r="K10" s="158"/>
      <c r="L10" s="158"/>
      <c r="M10" s="158"/>
      <c r="N10" s="158"/>
      <c r="O10" s="158"/>
      <c r="P10" s="158"/>
      <c r="Q10" s="158">
        <v>8.393165</v>
      </c>
      <c r="R10" s="157"/>
      <c r="S10" s="157"/>
      <c r="T10" s="157"/>
    </row>
    <row r="11" customFormat="1" ht="26.1" customHeight="1" spans="1:20">
      <c r="A11" s="148" t="s">
        <v>268</v>
      </c>
      <c r="B11" s="148"/>
      <c r="C11" s="148"/>
      <c r="D11" s="148">
        <v>351</v>
      </c>
      <c r="E11" s="131" t="e">
        <f>'12个人家庭'!E15</f>
        <v>#REF!</v>
      </c>
      <c r="F11" s="157">
        <f>SUM(F13:F14)</f>
        <v>1217.964332</v>
      </c>
      <c r="G11" s="157">
        <f t="shared" ref="G11:Q11" si="4">SUM(G13:G14)</f>
        <v>1217.964332</v>
      </c>
      <c r="H11" s="157">
        <f t="shared" si="4"/>
        <v>851.844958</v>
      </c>
      <c r="I11" s="157">
        <f t="shared" si="4"/>
        <v>11.4</v>
      </c>
      <c r="J11" s="157">
        <f t="shared" si="4"/>
        <v>7.2</v>
      </c>
      <c r="K11" s="157"/>
      <c r="L11" s="157">
        <f t="shared" si="4"/>
        <v>31.8</v>
      </c>
      <c r="M11" s="157">
        <f t="shared" si="4"/>
        <v>44.5</v>
      </c>
      <c r="N11" s="157">
        <f t="shared" si="4"/>
        <v>0</v>
      </c>
      <c r="O11" s="157">
        <f t="shared" si="4"/>
        <v>35</v>
      </c>
      <c r="P11" s="157">
        <f t="shared" si="4"/>
        <v>31.8</v>
      </c>
      <c r="Q11" s="157">
        <f t="shared" si="4"/>
        <v>204.419374</v>
      </c>
      <c r="R11" s="157"/>
      <c r="S11" s="157"/>
      <c r="T11" s="157"/>
    </row>
    <row r="12" customFormat="1" ht="26.1" customHeight="1" spans="1:20">
      <c r="A12" s="148" t="s">
        <v>268</v>
      </c>
      <c r="B12" s="148" t="s">
        <v>260</v>
      </c>
      <c r="C12" s="148"/>
      <c r="D12" s="148">
        <v>351</v>
      </c>
      <c r="E12" s="131" t="e">
        <f>'12个人家庭'!E16</f>
        <v>#REF!</v>
      </c>
      <c r="F12" s="157">
        <f>SUM(F13:F14)</f>
        <v>1217.964332</v>
      </c>
      <c r="G12" s="157">
        <f t="shared" ref="G12:Q12" si="5">SUM(G13:G14)</f>
        <v>1217.964332</v>
      </c>
      <c r="H12" s="157">
        <f t="shared" si="5"/>
        <v>851.844958</v>
      </c>
      <c r="I12" s="157">
        <f t="shared" si="5"/>
        <v>11.4</v>
      </c>
      <c r="J12" s="157">
        <f t="shared" si="5"/>
        <v>7.2</v>
      </c>
      <c r="K12" s="157"/>
      <c r="L12" s="157">
        <f t="shared" si="5"/>
        <v>31.8</v>
      </c>
      <c r="M12" s="157">
        <f t="shared" si="5"/>
        <v>44.5</v>
      </c>
      <c r="N12" s="157">
        <f t="shared" si="5"/>
        <v>0</v>
      </c>
      <c r="O12" s="157">
        <f t="shared" si="5"/>
        <v>35</v>
      </c>
      <c r="P12" s="157">
        <f t="shared" si="5"/>
        <v>31.8</v>
      </c>
      <c r="Q12" s="157">
        <f t="shared" si="5"/>
        <v>204.419374</v>
      </c>
      <c r="R12" s="157"/>
      <c r="S12" s="157"/>
      <c r="T12" s="157"/>
    </row>
    <row r="13" customFormat="1" ht="26.1" customHeight="1" spans="1:20">
      <c r="A13" s="148" t="s">
        <v>268</v>
      </c>
      <c r="B13" s="148" t="s">
        <v>260</v>
      </c>
      <c r="C13" s="148" t="s">
        <v>260</v>
      </c>
      <c r="D13" s="148">
        <v>351</v>
      </c>
      <c r="E13" s="131" t="s">
        <v>267</v>
      </c>
      <c r="F13" s="157">
        <f>G13+R13</f>
        <v>974.554332</v>
      </c>
      <c r="G13" s="157">
        <f>SUM(H13:Q13)</f>
        <v>974.554332</v>
      </c>
      <c r="H13" s="157">
        <v>673.01683</v>
      </c>
      <c r="I13" s="157">
        <v>8.9</v>
      </c>
      <c r="J13" s="157">
        <v>4</v>
      </c>
      <c r="K13" s="157"/>
      <c r="L13" s="157">
        <v>30</v>
      </c>
      <c r="M13" s="157">
        <v>33</v>
      </c>
      <c r="N13" s="157"/>
      <c r="O13" s="157">
        <v>24.5</v>
      </c>
      <c r="P13" s="157">
        <v>25</v>
      </c>
      <c r="Q13" s="157">
        <v>176.137502</v>
      </c>
      <c r="R13" s="157"/>
      <c r="S13" s="157"/>
      <c r="T13" s="157"/>
    </row>
    <row r="14" customFormat="1" ht="26.1" customHeight="1" spans="1:20">
      <c r="A14" s="148" t="s">
        <v>268</v>
      </c>
      <c r="B14" s="148" t="s">
        <v>260</v>
      </c>
      <c r="C14" s="148" t="s">
        <v>274</v>
      </c>
      <c r="D14" s="148">
        <v>351</v>
      </c>
      <c r="E14" s="131" t="s">
        <v>275</v>
      </c>
      <c r="F14" s="157">
        <f>G14+R14</f>
        <v>243.41</v>
      </c>
      <c r="G14" s="157">
        <f>SUM(H14:Q14)</f>
        <v>243.41</v>
      </c>
      <c r="H14" s="157">
        <v>178.828128</v>
      </c>
      <c r="I14" s="157">
        <v>2.5</v>
      </c>
      <c r="J14" s="157">
        <v>3.2</v>
      </c>
      <c r="K14" s="157"/>
      <c r="L14" s="157">
        <v>1.8</v>
      </c>
      <c r="M14" s="157">
        <v>11.5</v>
      </c>
      <c r="N14" s="157"/>
      <c r="O14" s="157">
        <v>10.5</v>
      </c>
      <c r="P14" s="157">
        <v>6.8</v>
      </c>
      <c r="Q14" s="157">
        <v>28.281872</v>
      </c>
      <c r="R14" s="157"/>
      <c r="S14" s="157"/>
      <c r="T14" s="157"/>
    </row>
    <row r="15" customFormat="1" ht="26.1" customHeight="1" spans="1:20">
      <c r="A15" s="148" t="s">
        <v>279</v>
      </c>
      <c r="B15" s="148"/>
      <c r="C15" s="148"/>
      <c r="D15" s="148">
        <v>351</v>
      </c>
      <c r="E15" s="131" t="e">
        <f>'10工资福利'!E20</f>
        <v>#REF!</v>
      </c>
      <c r="F15" s="157">
        <f>F17</f>
        <v>0.4</v>
      </c>
      <c r="G15" s="157">
        <f t="shared" ref="G15:I16" si="6">G17</f>
        <v>0.4</v>
      </c>
      <c r="H15" s="157">
        <f t="shared" si="6"/>
        <v>0.4</v>
      </c>
      <c r="I15" s="157">
        <f t="shared" si="6"/>
        <v>0</v>
      </c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</row>
    <row r="16" customFormat="1" ht="26.1" customHeight="1" spans="1:20">
      <c r="A16" s="148" t="s">
        <v>279</v>
      </c>
      <c r="B16" s="154" t="s">
        <v>260</v>
      </c>
      <c r="C16" s="148"/>
      <c r="D16" s="148">
        <v>351</v>
      </c>
      <c r="E16" s="131" t="e">
        <f>'10工资福利'!E21</f>
        <v>#REF!</v>
      </c>
      <c r="F16" s="157">
        <f>F17</f>
        <v>0.4</v>
      </c>
      <c r="G16" s="157">
        <f t="shared" ref="G16:J16" si="7">G17</f>
        <v>0.4</v>
      </c>
      <c r="H16" s="157">
        <f t="shared" si="7"/>
        <v>0.4</v>
      </c>
      <c r="I16" s="157">
        <f t="shared" si="7"/>
        <v>0</v>
      </c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</row>
    <row r="17" customFormat="1" ht="26.1" customHeight="1" spans="1:20">
      <c r="A17" s="148" t="s">
        <v>279</v>
      </c>
      <c r="B17" s="154" t="s">
        <v>260</v>
      </c>
      <c r="C17" s="148">
        <v>50</v>
      </c>
      <c r="D17" s="148">
        <v>351</v>
      </c>
      <c r="E17" s="131" t="s">
        <v>275</v>
      </c>
      <c r="F17" s="157">
        <f>G17+R17</f>
        <v>0.4</v>
      </c>
      <c r="G17" s="157">
        <f>SUM(H17:Q17)</f>
        <v>0.4</v>
      </c>
      <c r="H17" s="157">
        <v>0.4</v>
      </c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</row>
  </sheetData>
  <mergeCells count="9">
    <mergeCell ref="A1:T1"/>
    <mergeCell ref="A2:T2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7"/>
  <sheetViews>
    <sheetView topLeftCell="A3" workbookViewId="0">
      <selection activeCell="K3" sqref="K$1:K$1048576"/>
    </sheetView>
  </sheetViews>
  <sheetFormatPr defaultColWidth="9" defaultRowHeight="13.5"/>
  <cols>
    <col min="1" max="3" width="4.375" customWidth="1"/>
    <col min="4" max="4" width="9.25" customWidth="1"/>
    <col min="5" max="5" width="11.55" customWidth="1"/>
    <col min="6" max="6" width="8.50833333333333" customWidth="1"/>
    <col min="7" max="7" width="7.6" customWidth="1"/>
    <col min="8" max="9" width="5.50833333333333" customWidth="1"/>
    <col min="10" max="10" width="5.6" customWidth="1"/>
    <col min="11" max="11" width="5.625" customWidth="1"/>
    <col min="12" max="12" width="6.6" customWidth="1"/>
    <col min="13" max="14" width="5.50833333333333" customWidth="1"/>
    <col min="15" max="15" width="7.6" customWidth="1"/>
    <col min="16" max="16" width="5.50833333333333" customWidth="1"/>
    <col min="17" max="17" width="6.875" customWidth="1"/>
    <col min="18" max="29" width="6.375" customWidth="1"/>
    <col min="30" max="31" width="7.875" customWidth="1"/>
    <col min="32" max="32" width="7" customWidth="1"/>
    <col min="33" max="33" width="8.25" customWidth="1"/>
    <col min="34" max="35" width="9.75" customWidth="1"/>
  </cols>
  <sheetData>
    <row r="1" s="1" customFormat="1" ht="43.9" customHeight="1" spans="1:33">
      <c r="A1" s="126" t="s">
        <v>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ht="24.2" customHeight="1" spans="1:33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16.35" customHeight="1" spans="32:33">
      <c r="AF3" s="67" t="s">
        <v>31</v>
      </c>
      <c r="AG3" s="67"/>
    </row>
    <row r="4" ht="31.15" customHeight="1" spans="1:33">
      <c r="A4" s="12" t="s">
        <v>236</v>
      </c>
      <c r="B4" s="12"/>
      <c r="C4" s="12"/>
      <c r="D4" s="12" t="s">
        <v>237</v>
      </c>
      <c r="E4" s="12" t="s">
        <v>238</v>
      </c>
      <c r="F4" s="12" t="s">
        <v>427</v>
      </c>
      <c r="G4" s="12" t="s">
        <v>428</v>
      </c>
      <c r="H4" s="12" t="s">
        <v>429</v>
      </c>
      <c r="I4" s="12" t="s">
        <v>430</v>
      </c>
      <c r="J4" s="12" t="s">
        <v>431</v>
      </c>
      <c r="K4" s="12" t="s">
        <v>432</v>
      </c>
      <c r="L4" s="12" t="s">
        <v>433</v>
      </c>
      <c r="M4" s="12" t="s">
        <v>434</v>
      </c>
      <c r="N4" s="12" t="s">
        <v>435</v>
      </c>
      <c r="O4" s="12" t="s">
        <v>436</v>
      </c>
      <c r="P4" s="12" t="s">
        <v>437</v>
      </c>
      <c r="Q4" s="12" t="s">
        <v>423</v>
      </c>
      <c r="R4" s="12" t="s">
        <v>425</v>
      </c>
      <c r="S4" s="12" t="s">
        <v>438</v>
      </c>
      <c r="T4" s="12" t="s">
        <v>418</v>
      </c>
      <c r="U4" s="12" t="s">
        <v>419</v>
      </c>
      <c r="V4" s="12" t="s">
        <v>422</v>
      </c>
      <c r="W4" s="12" t="s">
        <v>439</v>
      </c>
      <c r="X4" s="12" t="s">
        <v>440</v>
      </c>
      <c r="Y4" s="12" t="s">
        <v>441</v>
      </c>
      <c r="Z4" s="12" t="s">
        <v>442</v>
      </c>
      <c r="AA4" s="12" t="s">
        <v>421</v>
      </c>
      <c r="AB4" s="12" t="s">
        <v>443</v>
      </c>
      <c r="AC4" s="12" t="s">
        <v>444</v>
      </c>
      <c r="AD4" s="12" t="s">
        <v>424</v>
      </c>
      <c r="AE4" s="12" t="s">
        <v>445</v>
      </c>
      <c r="AF4" s="12" t="s">
        <v>446</v>
      </c>
      <c r="AG4" s="12" t="s">
        <v>426</v>
      </c>
    </row>
    <row r="5" ht="34.5" customHeight="1" spans="1:33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7.6" customHeight="1" spans="1:33">
      <c r="A6" s="12" t="s">
        <v>447</v>
      </c>
      <c r="B6" s="12"/>
      <c r="C6" s="12"/>
      <c r="D6" s="12"/>
      <c r="E6" s="12"/>
      <c r="F6" s="138">
        <f>F7</f>
        <v>1238.161532</v>
      </c>
      <c r="G6" s="138">
        <f t="shared" ref="G6:AG6" si="0">G7</f>
        <v>140.595683</v>
      </c>
      <c r="H6" s="138">
        <f t="shared" si="0"/>
        <v>30.8</v>
      </c>
      <c r="I6" s="138">
        <f t="shared" si="0"/>
        <v>15.3</v>
      </c>
      <c r="J6" s="138">
        <f t="shared" si="0"/>
        <v>0.3</v>
      </c>
      <c r="K6" s="138">
        <f t="shared" si="0"/>
        <v>12.32</v>
      </c>
      <c r="L6" s="138">
        <f t="shared" si="0"/>
        <v>88.6</v>
      </c>
      <c r="M6" s="138">
        <f t="shared" si="0"/>
        <v>41.1812</v>
      </c>
      <c r="N6" s="138">
        <f t="shared" si="0"/>
        <v>4.2</v>
      </c>
      <c r="O6" s="138">
        <f t="shared" si="0"/>
        <v>148.09</v>
      </c>
      <c r="P6" s="138">
        <f t="shared" si="0"/>
        <v>27.61</v>
      </c>
      <c r="Q6" s="138">
        <f t="shared" si="0"/>
        <v>0</v>
      </c>
      <c r="R6" s="138">
        <f t="shared" si="0"/>
        <v>31.8</v>
      </c>
      <c r="S6" s="138">
        <f t="shared" si="0"/>
        <v>6.61</v>
      </c>
      <c r="T6" s="138">
        <f t="shared" si="0"/>
        <v>11.4</v>
      </c>
      <c r="U6" s="138">
        <f t="shared" si="0"/>
        <v>9.2</v>
      </c>
      <c r="V6" s="138">
        <f t="shared" si="0"/>
        <v>44.5</v>
      </c>
      <c r="W6" s="138">
        <f t="shared" si="0"/>
        <v>0</v>
      </c>
      <c r="X6" s="138">
        <f t="shared" si="0"/>
        <v>0</v>
      </c>
      <c r="Y6" s="138">
        <f t="shared" si="0"/>
        <v>0</v>
      </c>
      <c r="Z6" s="138">
        <f t="shared" si="0"/>
        <v>7.5</v>
      </c>
      <c r="AA6" s="138">
        <f t="shared" si="0"/>
        <v>9</v>
      </c>
      <c r="AB6" s="138">
        <f t="shared" si="0"/>
        <v>33.834967</v>
      </c>
      <c r="AC6" s="138">
        <f t="shared" si="0"/>
        <v>70.491015</v>
      </c>
      <c r="AD6" s="138">
        <f t="shared" si="0"/>
        <v>35.004</v>
      </c>
      <c r="AE6" s="138">
        <f t="shared" si="0"/>
        <v>257.01</v>
      </c>
      <c r="AF6" s="138">
        <f t="shared" si="0"/>
        <v>0</v>
      </c>
      <c r="AG6" s="138">
        <f t="shared" si="0"/>
        <v>212.814667</v>
      </c>
    </row>
    <row r="7" ht="27.6" customHeight="1" spans="1:33">
      <c r="A7" s="26"/>
      <c r="B7" s="26"/>
      <c r="C7" s="26"/>
      <c r="D7" s="147">
        <v>351</v>
      </c>
      <c r="E7" s="147" t="s">
        <v>4</v>
      </c>
      <c r="F7" s="138">
        <f>SUM(F15,F11,F8)</f>
        <v>1238.161532</v>
      </c>
      <c r="G7" s="138">
        <f t="shared" ref="G7:AG7" si="1">SUM(G15,G11,G8)</f>
        <v>140.595683</v>
      </c>
      <c r="H7" s="138">
        <f t="shared" si="1"/>
        <v>30.8</v>
      </c>
      <c r="I7" s="138">
        <f t="shared" si="1"/>
        <v>15.3</v>
      </c>
      <c r="J7" s="138">
        <f t="shared" si="1"/>
        <v>0.3</v>
      </c>
      <c r="K7" s="138">
        <f t="shared" si="1"/>
        <v>12.32</v>
      </c>
      <c r="L7" s="138">
        <f t="shared" si="1"/>
        <v>88.6</v>
      </c>
      <c r="M7" s="138">
        <f t="shared" si="1"/>
        <v>41.1812</v>
      </c>
      <c r="N7" s="138">
        <f t="shared" si="1"/>
        <v>4.2</v>
      </c>
      <c r="O7" s="138">
        <f t="shared" si="1"/>
        <v>148.09</v>
      </c>
      <c r="P7" s="138">
        <f t="shared" si="1"/>
        <v>27.61</v>
      </c>
      <c r="Q7" s="138">
        <f t="shared" si="1"/>
        <v>0</v>
      </c>
      <c r="R7" s="138">
        <f t="shared" si="1"/>
        <v>31.8</v>
      </c>
      <c r="S7" s="138">
        <f t="shared" si="1"/>
        <v>6.61</v>
      </c>
      <c r="T7" s="138">
        <f t="shared" si="1"/>
        <v>11.4</v>
      </c>
      <c r="U7" s="138">
        <f t="shared" si="1"/>
        <v>9.2</v>
      </c>
      <c r="V7" s="138">
        <f t="shared" si="1"/>
        <v>44.5</v>
      </c>
      <c r="W7" s="138">
        <f t="shared" si="1"/>
        <v>0</v>
      </c>
      <c r="X7" s="138">
        <f t="shared" si="1"/>
        <v>0</v>
      </c>
      <c r="Y7" s="138">
        <f t="shared" si="1"/>
        <v>0</v>
      </c>
      <c r="Z7" s="138">
        <f t="shared" si="1"/>
        <v>7.5</v>
      </c>
      <c r="AA7" s="138">
        <f t="shared" si="1"/>
        <v>9</v>
      </c>
      <c r="AB7" s="138">
        <f t="shared" si="1"/>
        <v>33.834967</v>
      </c>
      <c r="AC7" s="138">
        <f t="shared" si="1"/>
        <v>70.491015</v>
      </c>
      <c r="AD7" s="138">
        <f t="shared" si="1"/>
        <v>35.004</v>
      </c>
      <c r="AE7" s="138">
        <f t="shared" si="1"/>
        <v>257.01</v>
      </c>
      <c r="AF7" s="138">
        <f t="shared" si="1"/>
        <v>0</v>
      </c>
      <c r="AG7" s="138">
        <f t="shared" si="1"/>
        <v>212.814667</v>
      </c>
    </row>
    <row r="8" customFormat="1" ht="27.6" customHeight="1" spans="1:33">
      <c r="A8" s="148" t="s">
        <v>266</v>
      </c>
      <c r="B8" s="104"/>
      <c r="C8" s="26"/>
      <c r="D8" s="133">
        <v>351</v>
      </c>
      <c r="E8" s="133" t="e">
        <f>'13商品服务(政府预算)'!E8</f>
        <v>#REF!</v>
      </c>
      <c r="F8" s="139">
        <f>F10</f>
        <v>19.8</v>
      </c>
      <c r="G8" s="139">
        <f t="shared" ref="G8:AG8" si="2">G10</f>
        <v>3</v>
      </c>
      <c r="H8" s="139">
        <f t="shared" si="2"/>
        <v>0</v>
      </c>
      <c r="I8" s="139">
        <f t="shared" si="2"/>
        <v>0</v>
      </c>
      <c r="J8" s="139">
        <f t="shared" si="2"/>
        <v>0</v>
      </c>
      <c r="K8" s="139">
        <f t="shared" si="2"/>
        <v>0</v>
      </c>
      <c r="L8" s="139">
        <f t="shared" si="2"/>
        <v>0</v>
      </c>
      <c r="M8" s="139">
        <f t="shared" si="2"/>
        <v>0</v>
      </c>
      <c r="N8" s="139">
        <f t="shared" si="2"/>
        <v>0</v>
      </c>
      <c r="O8" s="139">
        <f t="shared" si="2"/>
        <v>0</v>
      </c>
      <c r="P8" s="139">
        <f t="shared" si="2"/>
        <v>3</v>
      </c>
      <c r="Q8" s="139">
        <f t="shared" si="2"/>
        <v>0</v>
      </c>
      <c r="R8" s="139">
        <f t="shared" si="2"/>
        <v>0</v>
      </c>
      <c r="S8" s="139">
        <f t="shared" si="2"/>
        <v>0</v>
      </c>
      <c r="T8" s="139">
        <f t="shared" si="2"/>
        <v>0</v>
      </c>
      <c r="U8" s="139">
        <f t="shared" si="2"/>
        <v>2</v>
      </c>
      <c r="V8" s="139">
        <f t="shared" si="2"/>
        <v>0</v>
      </c>
      <c r="W8" s="139">
        <f t="shared" si="2"/>
        <v>0</v>
      </c>
      <c r="X8" s="139">
        <f t="shared" si="2"/>
        <v>0</v>
      </c>
      <c r="Y8" s="139">
        <f t="shared" si="2"/>
        <v>0</v>
      </c>
      <c r="Z8" s="139">
        <f t="shared" si="2"/>
        <v>0</v>
      </c>
      <c r="AA8" s="139">
        <f t="shared" si="2"/>
        <v>0</v>
      </c>
      <c r="AB8" s="139">
        <f t="shared" si="2"/>
        <v>0.780595</v>
      </c>
      <c r="AC8" s="139">
        <f t="shared" si="2"/>
        <v>1.62624</v>
      </c>
      <c r="AD8" s="139">
        <f t="shared" si="2"/>
        <v>0</v>
      </c>
      <c r="AE8" s="139">
        <f t="shared" si="2"/>
        <v>1</v>
      </c>
      <c r="AF8" s="139">
        <f t="shared" si="2"/>
        <v>0</v>
      </c>
      <c r="AG8" s="139">
        <f t="shared" si="2"/>
        <v>8.393165</v>
      </c>
    </row>
    <row r="9" customFormat="1" ht="27.6" customHeight="1" spans="1:33">
      <c r="A9" s="148" t="s">
        <v>266</v>
      </c>
      <c r="B9" s="148" t="s">
        <v>260</v>
      </c>
      <c r="C9" s="26"/>
      <c r="D9" s="133">
        <v>351</v>
      </c>
      <c r="E9" s="133" t="e">
        <f>'13商品服务(政府预算)'!E9</f>
        <v>#REF!</v>
      </c>
      <c r="F9" s="139">
        <f>F10</f>
        <v>19.8</v>
      </c>
      <c r="G9" s="139">
        <f t="shared" ref="G9:AG9" si="3">G10</f>
        <v>3</v>
      </c>
      <c r="H9" s="139">
        <f t="shared" si="3"/>
        <v>0</v>
      </c>
      <c r="I9" s="139">
        <f t="shared" si="3"/>
        <v>0</v>
      </c>
      <c r="J9" s="139">
        <f t="shared" si="3"/>
        <v>0</v>
      </c>
      <c r="K9" s="139">
        <f t="shared" si="3"/>
        <v>0</v>
      </c>
      <c r="L9" s="139">
        <f t="shared" si="3"/>
        <v>0</v>
      </c>
      <c r="M9" s="139">
        <f t="shared" si="3"/>
        <v>0</v>
      </c>
      <c r="N9" s="139">
        <f t="shared" si="3"/>
        <v>0</v>
      </c>
      <c r="O9" s="139">
        <f t="shared" si="3"/>
        <v>0</v>
      </c>
      <c r="P9" s="139">
        <f t="shared" si="3"/>
        <v>3</v>
      </c>
      <c r="Q9" s="139">
        <f t="shared" si="3"/>
        <v>0</v>
      </c>
      <c r="R9" s="139">
        <f t="shared" si="3"/>
        <v>0</v>
      </c>
      <c r="S9" s="139">
        <f t="shared" si="3"/>
        <v>0</v>
      </c>
      <c r="T9" s="139">
        <f t="shared" si="3"/>
        <v>0</v>
      </c>
      <c r="U9" s="139">
        <f t="shared" si="3"/>
        <v>2</v>
      </c>
      <c r="V9" s="139">
        <f t="shared" si="3"/>
        <v>0</v>
      </c>
      <c r="W9" s="139">
        <f t="shared" si="3"/>
        <v>0</v>
      </c>
      <c r="X9" s="139">
        <f t="shared" si="3"/>
        <v>0</v>
      </c>
      <c r="Y9" s="139">
        <f t="shared" si="3"/>
        <v>0</v>
      </c>
      <c r="Z9" s="139">
        <f t="shared" si="3"/>
        <v>0</v>
      </c>
      <c r="AA9" s="139">
        <f t="shared" si="3"/>
        <v>0</v>
      </c>
      <c r="AB9" s="139">
        <f t="shared" si="3"/>
        <v>0.780595</v>
      </c>
      <c r="AC9" s="139">
        <f t="shared" si="3"/>
        <v>1.62624</v>
      </c>
      <c r="AD9" s="139">
        <f t="shared" si="3"/>
        <v>0</v>
      </c>
      <c r="AE9" s="139">
        <f t="shared" si="3"/>
        <v>1</v>
      </c>
      <c r="AF9" s="139">
        <f t="shared" si="3"/>
        <v>0</v>
      </c>
      <c r="AG9" s="139">
        <f t="shared" si="3"/>
        <v>8.393165</v>
      </c>
    </row>
    <row r="10" customFormat="1" ht="27.6" customHeight="1" spans="1:33">
      <c r="A10" s="133" t="s">
        <v>266</v>
      </c>
      <c r="B10" s="133" t="s">
        <v>260</v>
      </c>
      <c r="C10" s="133" t="s">
        <v>260</v>
      </c>
      <c r="D10" s="133">
        <v>351</v>
      </c>
      <c r="E10" s="129" t="s">
        <v>267</v>
      </c>
      <c r="F10" s="139">
        <f>SUM(G10:AG10)</f>
        <v>19.8</v>
      </c>
      <c r="G10" s="140">
        <v>3</v>
      </c>
      <c r="H10" s="140"/>
      <c r="I10" s="140"/>
      <c r="J10" s="140"/>
      <c r="K10" s="140"/>
      <c r="L10" s="140"/>
      <c r="M10" s="140"/>
      <c r="N10" s="140"/>
      <c r="O10" s="140"/>
      <c r="P10" s="140">
        <v>3</v>
      </c>
      <c r="Q10" s="140"/>
      <c r="R10" s="140"/>
      <c r="S10" s="140"/>
      <c r="T10" s="140"/>
      <c r="U10" s="140">
        <v>2</v>
      </c>
      <c r="V10" s="140"/>
      <c r="W10" s="140"/>
      <c r="X10" s="140"/>
      <c r="Y10" s="140"/>
      <c r="Z10" s="140"/>
      <c r="AA10" s="140"/>
      <c r="AB10" s="140">
        <v>0.780595</v>
      </c>
      <c r="AC10" s="140">
        <v>1.62624</v>
      </c>
      <c r="AD10" s="140"/>
      <c r="AE10" s="140">
        <v>1</v>
      </c>
      <c r="AF10" s="140"/>
      <c r="AG10" s="140">
        <v>8.393165</v>
      </c>
    </row>
    <row r="11" customFormat="1" ht="27.6" customHeight="1" spans="1:33">
      <c r="A11" s="133" t="s">
        <v>268</v>
      </c>
      <c r="B11" s="133"/>
      <c r="C11" s="133"/>
      <c r="D11" s="133">
        <v>351</v>
      </c>
      <c r="E11" s="129" t="e">
        <f>'13商品服务(政府预算)'!E11</f>
        <v>#REF!</v>
      </c>
      <c r="F11" s="139">
        <f>SUM(F13:F14)</f>
        <v>1217.961532</v>
      </c>
      <c r="G11" s="139">
        <f t="shared" ref="G11:AG11" si="4">SUM(G13:G14)</f>
        <v>137.595683</v>
      </c>
      <c r="H11" s="139">
        <f t="shared" si="4"/>
        <v>30.8</v>
      </c>
      <c r="I11" s="139">
        <f t="shared" si="4"/>
        <v>15.3</v>
      </c>
      <c r="J11" s="139">
        <f t="shared" si="4"/>
        <v>0.3</v>
      </c>
      <c r="K11" s="139">
        <f t="shared" si="4"/>
        <v>12.32</v>
      </c>
      <c r="L11" s="139">
        <f t="shared" si="4"/>
        <v>88.6</v>
      </c>
      <c r="M11" s="139">
        <f t="shared" si="4"/>
        <v>41.1812</v>
      </c>
      <c r="N11" s="139">
        <f t="shared" si="4"/>
        <v>3.8</v>
      </c>
      <c r="O11" s="139">
        <f t="shared" si="4"/>
        <v>148.09</v>
      </c>
      <c r="P11" s="139">
        <f t="shared" si="4"/>
        <v>24.61</v>
      </c>
      <c r="Q11" s="139">
        <f t="shared" si="4"/>
        <v>0</v>
      </c>
      <c r="R11" s="139">
        <f t="shared" si="4"/>
        <v>31.8</v>
      </c>
      <c r="S11" s="139">
        <f t="shared" si="4"/>
        <v>6.61</v>
      </c>
      <c r="T11" s="139">
        <f t="shared" si="4"/>
        <v>11.4</v>
      </c>
      <c r="U11" s="139">
        <f t="shared" si="4"/>
        <v>7.2</v>
      </c>
      <c r="V11" s="139">
        <f t="shared" si="4"/>
        <v>44.5</v>
      </c>
      <c r="W11" s="139">
        <f t="shared" si="4"/>
        <v>0</v>
      </c>
      <c r="X11" s="139">
        <f t="shared" si="4"/>
        <v>0</v>
      </c>
      <c r="Y11" s="139">
        <f t="shared" si="4"/>
        <v>0</v>
      </c>
      <c r="Z11" s="139">
        <f t="shared" si="4"/>
        <v>7.5</v>
      </c>
      <c r="AA11" s="139">
        <f t="shared" si="4"/>
        <v>9</v>
      </c>
      <c r="AB11" s="139">
        <f t="shared" si="4"/>
        <v>33.054372</v>
      </c>
      <c r="AC11" s="139">
        <f t="shared" si="4"/>
        <v>68.864775</v>
      </c>
      <c r="AD11" s="139">
        <f t="shared" si="4"/>
        <v>35.004</v>
      </c>
      <c r="AE11" s="139">
        <f t="shared" si="4"/>
        <v>256.01</v>
      </c>
      <c r="AF11" s="139">
        <f t="shared" si="4"/>
        <v>0</v>
      </c>
      <c r="AG11" s="139">
        <f t="shared" si="4"/>
        <v>204.421502</v>
      </c>
    </row>
    <row r="12" customFormat="1" ht="27.6" customHeight="1" spans="1:33">
      <c r="A12" s="133" t="s">
        <v>268</v>
      </c>
      <c r="B12" s="149" t="s">
        <v>260</v>
      </c>
      <c r="C12" s="149"/>
      <c r="D12" s="133">
        <v>351</v>
      </c>
      <c r="E12" s="150" t="e">
        <f>'13商品服务(政府预算)'!E12</f>
        <v>#REF!</v>
      </c>
      <c r="F12" s="139">
        <f>SUM(F13:F14)</f>
        <v>1217.961532</v>
      </c>
      <c r="G12" s="139">
        <f t="shared" ref="G12:AG12" si="5">SUM(G13:G14)</f>
        <v>137.595683</v>
      </c>
      <c r="H12" s="139">
        <f t="shared" si="5"/>
        <v>30.8</v>
      </c>
      <c r="I12" s="139">
        <f t="shared" si="5"/>
        <v>15.3</v>
      </c>
      <c r="J12" s="139">
        <f t="shared" si="5"/>
        <v>0.3</v>
      </c>
      <c r="K12" s="139">
        <f t="shared" si="5"/>
        <v>12.32</v>
      </c>
      <c r="L12" s="139">
        <f t="shared" si="5"/>
        <v>88.6</v>
      </c>
      <c r="M12" s="139">
        <f t="shared" si="5"/>
        <v>41.1812</v>
      </c>
      <c r="N12" s="139">
        <f t="shared" si="5"/>
        <v>3.8</v>
      </c>
      <c r="O12" s="139">
        <f t="shared" si="5"/>
        <v>148.09</v>
      </c>
      <c r="P12" s="139">
        <f t="shared" si="5"/>
        <v>24.61</v>
      </c>
      <c r="Q12" s="139">
        <f t="shared" si="5"/>
        <v>0</v>
      </c>
      <c r="R12" s="139">
        <f t="shared" si="5"/>
        <v>31.8</v>
      </c>
      <c r="S12" s="139">
        <f t="shared" si="5"/>
        <v>6.61</v>
      </c>
      <c r="T12" s="139">
        <f t="shared" si="5"/>
        <v>11.4</v>
      </c>
      <c r="U12" s="139">
        <f t="shared" si="5"/>
        <v>7.2</v>
      </c>
      <c r="V12" s="139">
        <f t="shared" si="5"/>
        <v>44.5</v>
      </c>
      <c r="W12" s="139">
        <f t="shared" si="5"/>
        <v>0</v>
      </c>
      <c r="X12" s="139">
        <f t="shared" si="5"/>
        <v>0</v>
      </c>
      <c r="Y12" s="139">
        <f t="shared" si="5"/>
        <v>0</v>
      </c>
      <c r="Z12" s="139">
        <f t="shared" si="5"/>
        <v>7.5</v>
      </c>
      <c r="AA12" s="139">
        <f t="shared" si="5"/>
        <v>9</v>
      </c>
      <c r="AB12" s="139">
        <f t="shared" si="5"/>
        <v>33.054372</v>
      </c>
      <c r="AC12" s="139">
        <f t="shared" si="5"/>
        <v>68.864775</v>
      </c>
      <c r="AD12" s="139">
        <f t="shared" si="5"/>
        <v>35.004</v>
      </c>
      <c r="AE12" s="139">
        <f t="shared" si="5"/>
        <v>256.01</v>
      </c>
      <c r="AF12" s="139">
        <f t="shared" si="5"/>
        <v>0</v>
      </c>
      <c r="AG12" s="139">
        <f t="shared" si="5"/>
        <v>204.421502</v>
      </c>
    </row>
    <row r="13" customFormat="1" ht="27.6" customHeight="1" spans="1:33">
      <c r="A13" s="151" t="s">
        <v>268</v>
      </c>
      <c r="B13" s="148" t="s">
        <v>260</v>
      </c>
      <c r="C13" s="148" t="s">
        <v>260</v>
      </c>
      <c r="D13" s="133">
        <v>351</v>
      </c>
      <c r="E13" s="131" t="s">
        <v>267</v>
      </c>
      <c r="F13" s="152">
        <f>SUM(G13:AG13)</f>
        <v>974.554332</v>
      </c>
      <c r="G13" s="139">
        <v>99.605683</v>
      </c>
      <c r="H13" s="139">
        <v>10</v>
      </c>
      <c r="I13" s="139">
        <v>15</v>
      </c>
      <c r="J13" s="139">
        <v>0</v>
      </c>
      <c r="K13" s="139">
        <v>9.4</v>
      </c>
      <c r="L13" s="139">
        <v>68</v>
      </c>
      <c r="M13" s="139">
        <v>26</v>
      </c>
      <c r="N13" s="139">
        <v>2</v>
      </c>
      <c r="O13" s="139">
        <v>128</v>
      </c>
      <c r="P13" s="139">
        <v>16</v>
      </c>
      <c r="Q13" s="139">
        <v>0</v>
      </c>
      <c r="R13" s="139">
        <v>25</v>
      </c>
      <c r="S13" s="139">
        <v>5.4</v>
      </c>
      <c r="T13" s="139">
        <v>8.9</v>
      </c>
      <c r="U13" s="139">
        <v>4</v>
      </c>
      <c r="V13" s="139">
        <v>33</v>
      </c>
      <c r="W13" s="139">
        <v>0</v>
      </c>
      <c r="X13" s="139">
        <v>0</v>
      </c>
      <c r="Y13" s="139">
        <v>0</v>
      </c>
      <c r="Z13" s="139">
        <v>6</v>
      </c>
      <c r="AA13" s="139">
        <v>9</v>
      </c>
      <c r="AB13" s="139">
        <v>24.614372</v>
      </c>
      <c r="AC13" s="139">
        <v>51.270775</v>
      </c>
      <c r="AD13" s="139">
        <v>24.5</v>
      </c>
      <c r="AE13" s="139">
        <v>232.726</v>
      </c>
      <c r="AF13" s="139">
        <v>0</v>
      </c>
      <c r="AG13" s="139">
        <v>176.137502</v>
      </c>
    </row>
    <row r="14" customFormat="1" ht="27.6" customHeight="1" spans="1:33">
      <c r="A14" s="153" t="s">
        <v>268</v>
      </c>
      <c r="B14" s="148" t="s">
        <v>260</v>
      </c>
      <c r="C14" s="148" t="s">
        <v>274</v>
      </c>
      <c r="D14" s="133">
        <v>351</v>
      </c>
      <c r="E14" s="131" t="s">
        <v>275</v>
      </c>
      <c r="F14" s="152">
        <f>SUM(G14:AG14)</f>
        <v>243.4072</v>
      </c>
      <c r="G14" s="139">
        <v>37.99</v>
      </c>
      <c r="H14" s="139">
        <v>20.8</v>
      </c>
      <c r="I14" s="139">
        <v>0.3</v>
      </c>
      <c r="J14" s="139">
        <v>0.3</v>
      </c>
      <c r="K14" s="139">
        <v>2.92</v>
      </c>
      <c r="L14" s="139">
        <v>20.6</v>
      </c>
      <c r="M14" s="139">
        <v>15.1812</v>
      </c>
      <c r="N14" s="139">
        <v>1.8</v>
      </c>
      <c r="O14" s="139">
        <v>20.09</v>
      </c>
      <c r="P14" s="139">
        <v>8.61</v>
      </c>
      <c r="Q14" s="139">
        <v>0</v>
      </c>
      <c r="R14" s="139">
        <v>6.8</v>
      </c>
      <c r="S14" s="139">
        <v>1.21</v>
      </c>
      <c r="T14" s="139">
        <v>2.5</v>
      </c>
      <c r="U14" s="139">
        <v>3.2</v>
      </c>
      <c r="V14" s="139">
        <v>11.5</v>
      </c>
      <c r="W14" s="139">
        <v>0</v>
      </c>
      <c r="X14" s="139">
        <v>0</v>
      </c>
      <c r="Y14" s="139">
        <v>0</v>
      </c>
      <c r="Z14" s="139">
        <v>1.5</v>
      </c>
      <c r="AA14" s="139">
        <v>0</v>
      </c>
      <c r="AB14" s="139">
        <v>8.44</v>
      </c>
      <c r="AC14" s="139">
        <v>17.594</v>
      </c>
      <c r="AD14" s="139">
        <v>10.504</v>
      </c>
      <c r="AE14" s="139">
        <v>23.284</v>
      </c>
      <c r="AF14" s="139">
        <v>0</v>
      </c>
      <c r="AG14" s="139">
        <v>28.284</v>
      </c>
    </row>
    <row r="15" customFormat="1" ht="27.6" customHeight="1" spans="1:33">
      <c r="A15" s="151" t="s">
        <v>279</v>
      </c>
      <c r="B15" s="148"/>
      <c r="C15" s="148"/>
      <c r="D15" s="133">
        <v>351</v>
      </c>
      <c r="E15" s="131" t="e">
        <f>'13商品服务(政府预算)'!E15</f>
        <v>#REF!</v>
      </c>
      <c r="F15" s="152">
        <f>F17</f>
        <v>0.4</v>
      </c>
      <c r="G15" s="139"/>
      <c r="H15" s="139"/>
      <c r="I15" s="139"/>
      <c r="J15" s="139"/>
      <c r="K15" s="139"/>
      <c r="L15" s="139"/>
      <c r="M15" s="139"/>
      <c r="N15" s="139">
        <f>N17</f>
        <v>0.4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customFormat="1" ht="27.6" customHeight="1" spans="1:33">
      <c r="A16" s="151" t="s">
        <v>279</v>
      </c>
      <c r="B16" s="154" t="s">
        <v>260</v>
      </c>
      <c r="C16" s="148"/>
      <c r="D16" s="133">
        <v>351</v>
      </c>
      <c r="E16" s="131" t="e">
        <f>'13商品服务(政府预算)'!E16</f>
        <v>#REF!</v>
      </c>
      <c r="F16" s="152">
        <f>F17</f>
        <v>0.4</v>
      </c>
      <c r="G16" s="139"/>
      <c r="H16" s="139"/>
      <c r="I16" s="139"/>
      <c r="J16" s="139"/>
      <c r="K16" s="139"/>
      <c r="L16" s="139"/>
      <c r="M16" s="139"/>
      <c r="N16" s="139">
        <f>N17</f>
        <v>0.4</v>
      </c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customFormat="1" ht="27.6" customHeight="1" spans="1:33">
      <c r="A17" s="151" t="s">
        <v>279</v>
      </c>
      <c r="B17" s="154" t="s">
        <v>260</v>
      </c>
      <c r="C17" s="148">
        <v>50</v>
      </c>
      <c r="D17" s="133">
        <v>351</v>
      </c>
      <c r="E17" s="131" t="s">
        <v>275</v>
      </c>
      <c r="F17" s="152">
        <f>SUM(G17:AG17)</f>
        <v>0.4</v>
      </c>
      <c r="G17" s="139"/>
      <c r="H17" s="139"/>
      <c r="I17" s="139"/>
      <c r="J17" s="139"/>
      <c r="K17" s="139"/>
      <c r="L17" s="139"/>
      <c r="M17" s="139"/>
      <c r="N17" s="139">
        <v>0.4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</sheetData>
  <mergeCells count="35">
    <mergeCell ref="A1:AG1"/>
    <mergeCell ref="A2:AG2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393055555555556" right="0.393055555555556" top="0.786805555555556" bottom="0.393055555555556" header="0" footer="0"/>
  <pageSetup paperSize="9" scale="6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K11" sqref="K11"/>
    </sheetView>
  </sheetViews>
  <sheetFormatPr defaultColWidth="9" defaultRowHeight="13.5" outlineLevelRow="6" outlineLevelCol="7"/>
  <cols>
    <col min="1" max="1" width="12.875" customWidth="1"/>
    <col min="2" max="2" width="20.75" customWidth="1"/>
    <col min="3" max="3" width="17" customWidth="1"/>
    <col min="4" max="4" width="12.375" customWidth="1"/>
    <col min="5" max="5" width="10.375" customWidth="1"/>
    <col min="6" max="6" width="14.125" customWidth="1"/>
    <col min="7" max="7" width="12" customWidth="1"/>
    <col min="8" max="8" width="12.375" customWidth="1"/>
    <col min="9" max="9" width="9.75" customWidth="1"/>
  </cols>
  <sheetData>
    <row r="1" s="1" customFormat="1" ht="33.6" customHeight="1" spans="1:8">
      <c r="A1" s="126" t="s">
        <v>21</v>
      </c>
      <c r="B1" s="126"/>
      <c r="C1" s="126"/>
      <c r="D1" s="126"/>
      <c r="E1" s="126"/>
      <c r="F1" s="126"/>
      <c r="G1" s="126"/>
      <c r="H1" s="126"/>
    </row>
    <row r="2" ht="24.2" customHeight="1" spans="1:8">
      <c r="A2" s="72" t="s">
        <v>30</v>
      </c>
      <c r="B2" s="72"/>
      <c r="C2" s="72"/>
      <c r="D2" s="72"/>
      <c r="E2" s="72"/>
      <c r="F2" s="72"/>
      <c r="G2" s="72"/>
      <c r="H2" s="72"/>
    </row>
    <row r="3" ht="16.35" customHeight="1" spans="7:8">
      <c r="G3" s="67" t="s">
        <v>31</v>
      </c>
      <c r="H3" s="67"/>
    </row>
    <row r="4" ht="31.15" customHeight="1" spans="1:8">
      <c r="A4" s="12" t="s">
        <v>448</v>
      </c>
      <c r="B4" s="12" t="s">
        <v>449</v>
      </c>
      <c r="C4" s="12" t="s">
        <v>450</v>
      </c>
      <c r="D4" s="12" t="s">
        <v>451</v>
      </c>
      <c r="E4" s="12" t="s">
        <v>452</v>
      </c>
      <c r="F4" s="12"/>
      <c r="G4" s="12"/>
      <c r="H4" s="12" t="s">
        <v>453</v>
      </c>
    </row>
    <row r="5" ht="31.9" customHeight="1" spans="1:8">
      <c r="A5" s="12"/>
      <c r="B5" s="12"/>
      <c r="C5" s="12"/>
      <c r="D5" s="12"/>
      <c r="E5" s="12" t="s">
        <v>136</v>
      </c>
      <c r="F5" s="12" t="s">
        <v>454</v>
      </c>
      <c r="G5" s="12" t="s">
        <v>455</v>
      </c>
      <c r="H5" s="12"/>
    </row>
    <row r="6" ht="31.9" customHeight="1" spans="1:8">
      <c r="A6" s="100"/>
      <c r="B6" s="100" t="s">
        <v>134</v>
      </c>
      <c r="C6" s="123">
        <v>125.46</v>
      </c>
      <c r="D6" s="123"/>
      <c r="E6" s="123">
        <v>55.5</v>
      </c>
      <c r="F6" s="123"/>
      <c r="G6" s="123">
        <f>G7</f>
        <v>55.5</v>
      </c>
      <c r="H6" s="123">
        <f>H7</f>
        <v>69.96</v>
      </c>
    </row>
    <row r="7" ht="27.6" customHeight="1" spans="1:8">
      <c r="A7" s="127">
        <v>351</v>
      </c>
      <c r="B7" s="127" t="s">
        <v>4</v>
      </c>
      <c r="C7" s="123">
        <v>125.46</v>
      </c>
      <c r="D7" s="123"/>
      <c r="E7" s="123">
        <v>55.5</v>
      </c>
      <c r="F7" s="123"/>
      <c r="G7" s="123">
        <v>55.5</v>
      </c>
      <c r="H7" s="123">
        <v>69.96</v>
      </c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393055555555556" right="0.393055555555556" top="0.786805555555556" bottom="0.39305555555555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A2" sqref="A2:I2"/>
    </sheetView>
  </sheetViews>
  <sheetFormatPr defaultColWidth="9" defaultRowHeight="13.5"/>
  <cols>
    <col min="1" max="1" width="16" customWidth="1"/>
    <col min="2" max="2" width="37.5083333333333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="1" customFormat="1" ht="38.85" customHeight="1" spans="1:8">
      <c r="A1" s="126" t="s">
        <v>22</v>
      </c>
      <c r="B1" s="126"/>
      <c r="C1" s="126"/>
      <c r="D1" s="126"/>
      <c r="E1" s="126"/>
      <c r="F1" s="126"/>
      <c r="G1" s="126"/>
      <c r="H1" s="126"/>
    </row>
    <row r="2" ht="24.2" customHeight="1" spans="1:9">
      <c r="A2" s="72" t="s">
        <v>30</v>
      </c>
      <c r="B2" s="72"/>
      <c r="C2" s="72"/>
      <c r="D2" s="72"/>
      <c r="E2" s="72"/>
      <c r="F2" s="72"/>
      <c r="G2" s="72"/>
      <c r="H2" s="72"/>
      <c r="I2" s="72"/>
    </row>
    <row r="3" ht="16.35" customHeight="1" spans="7:8">
      <c r="G3" s="67" t="s">
        <v>31</v>
      </c>
      <c r="H3" s="67"/>
    </row>
    <row r="4" ht="24.95" customHeight="1" spans="1:8">
      <c r="A4" s="12" t="s">
        <v>176</v>
      </c>
      <c r="B4" s="12" t="s">
        <v>177</v>
      </c>
      <c r="C4" s="12" t="s">
        <v>134</v>
      </c>
      <c r="D4" s="12" t="s">
        <v>456</v>
      </c>
      <c r="E4" s="12"/>
      <c r="F4" s="12"/>
      <c r="G4" s="12"/>
      <c r="H4" s="12" t="s">
        <v>179</v>
      </c>
    </row>
    <row r="5" ht="25.9" customHeight="1" spans="1:8">
      <c r="A5" s="12"/>
      <c r="B5" s="12"/>
      <c r="C5" s="12"/>
      <c r="D5" s="12" t="s">
        <v>136</v>
      </c>
      <c r="E5" s="12" t="s">
        <v>303</v>
      </c>
      <c r="F5" s="12"/>
      <c r="G5" s="12" t="s">
        <v>304</v>
      </c>
      <c r="H5" s="12"/>
    </row>
    <row r="6" ht="35.45" customHeight="1" spans="1:8">
      <c r="A6" s="12"/>
      <c r="B6" s="12"/>
      <c r="C6" s="12"/>
      <c r="D6" s="12"/>
      <c r="E6" s="12" t="s">
        <v>281</v>
      </c>
      <c r="F6" s="12" t="s">
        <v>248</v>
      </c>
      <c r="G6" s="12"/>
      <c r="H6" s="12"/>
    </row>
    <row r="7" ht="26.1" customHeight="1" spans="1:8">
      <c r="A7" s="100"/>
      <c r="B7" s="12" t="s">
        <v>134</v>
      </c>
      <c r="C7" s="123"/>
      <c r="D7" s="123"/>
      <c r="E7" s="123"/>
      <c r="F7" s="123"/>
      <c r="G7" s="123"/>
      <c r="H7" s="123"/>
    </row>
    <row r="8" ht="26.1" customHeight="1" spans="1:8">
      <c r="A8" s="142"/>
      <c r="B8" s="142" t="s">
        <v>457</v>
      </c>
      <c r="C8" s="123"/>
      <c r="D8" s="123"/>
      <c r="E8" s="123"/>
      <c r="F8" s="123"/>
      <c r="G8" s="123"/>
      <c r="H8" s="123"/>
    </row>
    <row r="9" ht="30.2" customHeight="1" spans="1:9">
      <c r="A9" s="127"/>
      <c r="B9" s="127"/>
      <c r="C9" s="123"/>
      <c r="D9" s="123"/>
      <c r="E9" s="123"/>
      <c r="F9" s="123"/>
      <c r="G9" s="123"/>
      <c r="H9" s="123"/>
      <c r="I9" s="146"/>
    </row>
    <row r="10" ht="30.2" customHeight="1" spans="1:9">
      <c r="A10" s="127"/>
      <c r="B10" s="127"/>
      <c r="C10" s="123"/>
      <c r="D10" s="123"/>
      <c r="E10" s="123"/>
      <c r="F10" s="123"/>
      <c r="G10" s="123"/>
      <c r="H10" s="123"/>
      <c r="I10" s="146"/>
    </row>
    <row r="11" ht="30.2" customHeight="1" spans="1:9">
      <c r="A11" s="127"/>
      <c r="B11" s="127"/>
      <c r="C11" s="123"/>
      <c r="D11" s="123"/>
      <c r="E11" s="123"/>
      <c r="F11" s="123"/>
      <c r="G11" s="123"/>
      <c r="H11" s="123"/>
      <c r="I11" s="146"/>
    </row>
    <row r="12" ht="30.2" customHeight="1" spans="1:8">
      <c r="A12" s="129"/>
      <c r="B12" s="129"/>
      <c r="C12" s="27"/>
      <c r="D12" s="27"/>
      <c r="E12" s="139"/>
      <c r="F12" s="139"/>
      <c r="G12" s="139"/>
      <c r="H12" s="139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H13" sqref="H13"/>
    </sheetView>
  </sheetViews>
  <sheetFormatPr defaultColWidth="9" defaultRowHeight="13.5"/>
  <cols>
    <col min="1" max="3" width="4.75" customWidth="1"/>
    <col min="4" max="4" width="7.125" customWidth="1"/>
    <col min="5" max="5" width="16.875" customWidth="1"/>
    <col min="6" max="6" width="6.375" customWidth="1"/>
    <col min="7" max="8" width="13.625" customWidth="1"/>
    <col min="9" max="10" width="12" customWidth="1"/>
    <col min="11" max="12" width="13.625" customWidth="1"/>
    <col min="13" max="13" width="8.75" customWidth="1"/>
    <col min="14" max="14" width="13.625" customWidth="1"/>
    <col min="15" max="16" width="15.25" customWidth="1"/>
    <col min="17" max="17" width="12" customWidth="1"/>
    <col min="18" max="18" width="10.375" customWidth="1"/>
    <col min="19" max="19" width="8.75" customWidth="1"/>
    <col min="20" max="20" width="7.125" customWidth="1"/>
    <col min="21" max="22" width="9.75" customWidth="1"/>
  </cols>
  <sheetData>
    <row r="1" s="1" customFormat="1" ht="47.45" customHeight="1" spans="1:20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ht="24.2" customHeight="1" spans="1:20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6.35" customHeight="1" spans="19:20">
      <c r="S3" s="67" t="s">
        <v>31</v>
      </c>
      <c r="T3" s="67"/>
    </row>
    <row r="4" ht="27.6" customHeight="1" spans="1:20">
      <c r="A4" s="12" t="s">
        <v>236</v>
      </c>
      <c r="B4" s="12"/>
      <c r="C4" s="12"/>
      <c r="D4" s="12" t="s">
        <v>237</v>
      </c>
      <c r="E4" s="12" t="s">
        <v>238</v>
      </c>
      <c r="F4" s="12" t="s">
        <v>239</v>
      </c>
      <c r="G4" s="12" t="s">
        <v>240</v>
      </c>
      <c r="H4" s="12" t="s">
        <v>241</v>
      </c>
      <c r="I4" s="12" t="s">
        <v>242</v>
      </c>
      <c r="J4" s="12" t="s">
        <v>243</v>
      </c>
      <c r="K4" s="12" t="s">
        <v>244</v>
      </c>
      <c r="L4" s="12" t="s">
        <v>245</v>
      </c>
      <c r="M4" s="12" t="s">
        <v>246</v>
      </c>
      <c r="N4" s="12" t="s">
        <v>247</v>
      </c>
      <c r="O4" s="12" t="s">
        <v>248</v>
      </c>
      <c r="P4" s="12" t="s">
        <v>249</v>
      </c>
      <c r="Q4" s="12" t="s">
        <v>250</v>
      </c>
      <c r="R4" s="12" t="s">
        <v>251</v>
      </c>
      <c r="S4" s="12" t="s">
        <v>252</v>
      </c>
      <c r="T4" s="12" t="s">
        <v>253</v>
      </c>
    </row>
    <row r="5" ht="30.2" customHeight="1" spans="1:20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7.6" customHeight="1" spans="1:20">
      <c r="A6" s="100"/>
      <c r="B6" s="100"/>
      <c r="C6" s="100"/>
      <c r="D6" s="100"/>
      <c r="E6" s="100" t="s">
        <v>134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ht="26.1" customHeight="1" spans="1:20">
      <c r="A7" s="100"/>
      <c r="B7" s="100"/>
      <c r="C7" s="100"/>
      <c r="D7" s="142"/>
      <c r="E7" s="142" t="s">
        <v>457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ht="26.1" customHeight="1" spans="1:20">
      <c r="A8" s="143"/>
      <c r="B8" s="143"/>
      <c r="C8" s="143"/>
      <c r="D8" s="127"/>
      <c r="E8" s="127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26.1" customHeight="1" spans="1:20">
      <c r="A9" s="133"/>
      <c r="B9" s="133"/>
      <c r="C9" s="133"/>
      <c r="D9" s="129"/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</row>
  </sheetData>
  <mergeCells count="21">
    <mergeCell ref="A1:T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7" workbookViewId="0">
      <selection activeCell="C18" sqref="C18"/>
    </sheetView>
  </sheetViews>
  <sheetFormatPr defaultColWidth="9" defaultRowHeight="13.5" outlineLevelCol="2"/>
  <cols>
    <col min="1" max="1" width="6.375" customWidth="1"/>
    <col min="2" max="2" width="9.875" customWidth="1"/>
    <col min="3" max="3" width="73.75" customWidth="1"/>
    <col min="4" max="4" width="9.75" customWidth="1"/>
  </cols>
  <sheetData>
    <row r="1" ht="32.85" customHeight="1" spans="1:3">
      <c r="A1" s="11"/>
      <c r="B1" s="126" t="s">
        <v>5</v>
      </c>
      <c r="C1" s="126"/>
    </row>
    <row r="2" ht="24.95" customHeight="1" spans="2:3">
      <c r="B2" s="142" t="s">
        <v>6</v>
      </c>
      <c r="C2" s="142"/>
    </row>
    <row r="3" ht="24.95" customHeight="1" spans="2:3">
      <c r="B3" s="268">
        <v>1</v>
      </c>
      <c r="C3" s="269" t="s">
        <v>7</v>
      </c>
    </row>
    <row r="4" ht="24.95" customHeight="1" spans="2:3">
      <c r="B4" s="268">
        <v>2</v>
      </c>
      <c r="C4" s="270" t="s">
        <v>8</v>
      </c>
    </row>
    <row r="5" ht="24.95" customHeight="1" spans="2:3">
      <c r="B5" s="268">
        <v>3</v>
      </c>
      <c r="C5" s="269" t="s">
        <v>9</v>
      </c>
    </row>
    <row r="6" ht="24.95" customHeight="1" spans="2:3">
      <c r="B6" s="268">
        <v>4</v>
      </c>
      <c r="C6" s="269" t="s">
        <v>10</v>
      </c>
    </row>
    <row r="7" ht="24.95" customHeight="1" spans="2:3">
      <c r="B7" s="268">
        <v>5</v>
      </c>
      <c r="C7" s="269" t="s">
        <v>11</v>
      </c>
    </row>
    <row r="8" ht="24.95" customHeight="1" spans="2:3">
      <c r="B8" s="268">
        <v>6</v>
      </c>
      <c r="C8" s="269" t="s">
        <v>12</v>
      </c>
    </row>
    <row r="9" ht="24.95" customHeight="1" spans="2:3">
      <c r="B9" s="268">
        <v>7</v>
      </c>
      <c r="C9" s="269" t="s">
        <v>13</v>
      </c>
    </row>
    <row r="10" ht="24.95" customHeight="1" spans="2:3">
      <c r="B10" s="268">
        <v>8</v>
      </c>
      <c r="C10" s="269" t="s">
        <v>14</v>
      </c>
    </row>
    <row r="11" ht="24.95" customHeight="1" spans="2:3">
      <c r="B11" s="268">
        <v>9</v>
      </c>
      <c r="C11" s="269" t="s">
        <v>15</v>
      </c>
    </row>
    <row r="12" ht="24.95" customHeight="1" spans="2:3">
      <c r="B12" s="268">
        <v>10</v>
      </c>
      <c r="C12" s="269" t="s">
        <v>16</v>
      </c>
    </row>
    <row r="13" ht="24.95" customHeight="1" spans="2:3">
      <c r="B13" s="268">
        <v>11</v>
      </c>
      <c r="C13" s="269" t="s">
        <v>17</v>
      </c>
    </row>
    <row r="14" ht="24.95" customHeight="1" spans="2:3">
      <c r="B14" s="268">
        <v>12</v>
      </c>
      <c r="C14" s="269" t="s">
        <v>18</v>
      </c>
    </row>
    <row r="15" ht="24.95" customHeight="1" spans="2:3">
      <c r="B15" s="268">
        <v>13</v>
      </c>
      <c r="C15" s="269" t="s">
        <v>19</v>
      </c>
    </row>
    <row r="16" ht="24.95" customHeight="1" spans="2:3">
      <c r="B16" s="268">
        <v>14</v>
      </c>
      <c r="C16" s="269" t="s">
        <v>20</v>
      </c>
    </row>
    <row r="17" ht="24.95" customHeight="1" spans="2:3">
      <c r="B17" s="268">
        <v>15</v>
      </c>
      <c r="C17" s="269" t="s">
        <v>21</v>
      </c>
    </row>
    <row r="18" ht="24.95" customHeight="1" spans="2:3">
      <c r="B18" s="268">
        <v>16</v>
      </c>
      <c r="C18" s="269" t="s">
        <v>22</v>
      </c>
    </row>
    <row r="19" ht="24.95" customHeight="1" spans="2:3">
      <c r="B19" s="268">
        <v>17</v>
      </c>
      <c r="C19" s="269" t="s">
        <v>23</v>
      </c>
    </row>
    <row r="20" ht="24.95" customHeight="1" spans="2:3">
      <c r="B20" s="268">
        <v>18</v>
      </c>
      <c r="C20" s="269" t="s">
        <v>24</v>
      </c>
    </row>
    <row r="21" ht="24.95" customHeight="1" spans="2:3">
      <c r="B21" s="268">
        <v>19</v>
      </c>
      <c r="C21" s="269" t="s">
        <v>25</v>
      </c>
    </row>
    <row r="22" ht="24.95" customHeight="1" spans="2:3">
      <c r="B22" s="268">
        <v>20</v>
      </c>
      <c r="C22" s="269" t="s">
        <v>26</v>
      </c>
    </row>
    <row r="23" ht="24.95" customHeight="1" spans="2:3">
      <c r="B23" s="268">
        <v>21</v>
      </c>
      <c r="C23" s="269" t="s">
        <v>27</v>
      </c>
    </row>
    <row r="24" ht="24.95" customHeight="1" spans="2:3">
      <c r="B24" s="268">
        <v>22</v>
      </c>
      <c r="C24" s="269" t="s">
        <v>28</v>
      </c>
    </row>
    <row r="25" ht="24.95" customHeight="1" spans="2:3">
      <c r="B25" s="268">
        <v>23</v>
      </c>
      <c r="C25" s="269" t="s">
        <v>29</v>
      </c>
    </row>
  </sheetData>
  <mergeCells count="2">
    <mergeCell ref="B1:C1"/>
    <mergeCell ref="B2:C2"/>
  </mergeCells>
  <printOptions horizontalCentered="1"/>
  <pageMargins left="0.393055555555556" right="0.393055555555556" top="0.984027777777778" bottom="0.39305555555555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2" sqref="A2:T2"/>
    </sheetView>
  </sheetViews>
  <sheetFormatPr defaultColWidth="9" defaultRowHeight="13.5"/>
  <cols>
    <col min="1" max="3" width="4.375" customWidth="1"/>
    <col min="4" max="4" width="7.125" customWidth="1"/>
    <col min="5" max="5" width="16.875" customWidth="1"/>
    <col min="6" max="6" width="5.625" customWidth="1"/>
    <col min="7" max="7" width="3.875" customWidth="1"/>
    <col min="8" max="8" width="10.375" customWidth="1"/>
    <col min="9" max="10" width="15.25" customWidth="1"/>
    <col min="11" max="11" width="3.875" customWidth="1"/>
    <col min="12" max="13" width="16.875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5" customWidth="1"/>
    <col min="21" max="22" width="9.75" customWidth="1"/>
  </cols>
  <sheetData>
    <row r="1" s="1" customFormat="1" ht="47.45" customHeight="1" spans="1:19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ht="33.6" customHeight="1" spans="1:20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2.35" customHeight="1" spans="16:20">
      <c r="P3" s="67" t="s">
        <v>31</v>
      </c>
      <c r="Q3" s="67"/>
      <c r="R3" s="67"/>
      <c r="S3" s="67"/>
      <c r="T3" s="67"/>
    </row>
    <row r="4" ht="29.25" customHeight="1" spans="1:20">
      <c r="A4" s="12" t="s">
        <v>236</v>
      </c>
      <c r="B4" s="12"/>
      <c r="C4" s="12"/>
      <c r="D4" s="12" t="s">
        <v>237</v>
      </c>
      <c r="E4" s="12" t="s">
        <v>238</v>
      </c>
      <c r="F4" s="12" t="s">
        <v>280</v>
      </c>
      <c r="G4" s="12" t="s">
        <v>178</v>
      </c>
      <c r="H4" s="12"/>
      <c r="I4" s="12"/>
      <c r="J4" s="12"/>
      <c r="K4" s="12" t="s">
        <v>179</v>
      </c>
      <c r="L4" s="12"/>
      <c r="M4" s="12"/>
      <c r="N4" s="12"/>
      <c r="O4" s="12"/>
      <c r="P4" s="12"/>
      <c r="Q4" s="12"/>
      <c r="R4" s="12"/>
      <c r="S4" s="12"/>
      <c r="T4" s="12"/>
    </row>
    <row r="5" ht="43.9" customHeight="1" spans="1:20">
      <c r="A5" s="12" t="s">
        <v>254</v>
      </c>
      <c r="B5" s="12" t="s">
        <v>255</v>
      </c>
      <c r="C5" s="12" t="s">
        <v>256</v>
      </c>
      <c r="D5" s="12"/>
      <c r="E5" s="12"/>
      <c r="F5" s="12"/>
      <c r="G5" s="12" t="s">
        <v>134</v>
      </c>
      <c r="H5" s="12" t="s">
        <v>281</v>
      </c>
      <c r="I5" s="12" t="s">
        <v>282</v>
      </c>
      <c r="J5" s="12" t="s">
        <v>248</v>
      </c>
      <c r="K5" s="12" t="s">
        <v>134</v>
      </c>
      <c r="L5" s="12" t="s">
        <v>284</v>
      </c>
      <c r="M5" s="12" t="s">
        <v>285</v>
      </c>
      <c r="N5" s="12" t="s">
        <v>250</v>
      </c>
      <c r="O5" s="12" t="s">
        <v>286</v>
      </c>
      <c r="P5" s="12" t="s">
        <v>287</v>
      </c>
      <c r="Q5" s="12" t="s">
        <v>288</v>
      </c>
      <c r="R5" s="12" t="s">
        <v>246</v>
      </c>
      <c r="S5" s="12" t="s">
        <v>249</v>
      </c>
      <c r="T5" s="12" t="s">
        <v>253</v>
      </c>
    </row>
    <row r="6" ht="28.5" customHeight="1" spans="1:20">
      <c r="A6" s="100"/>
      <c r="B6" s="100"/>
      <c r="C6" s="100"/>
      <c r="D6" s="100"/>
      <c r="E6" s="100" t="s">
        <v>134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ht="26.1" customHeight="1" spans="1:20">
      <c r="A7" s="100"/>
      <c r="B7" s="100"/>
      <c r="C7" s="100"/>
      <c r="D7" s="142"/>
      <c r="E7" s="142" t="s">
        <v>457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ht="26.1" customHeight="1" spans="1:20">
      <c r="A8" s="143"/>
      <c r="B8" s="143"/>
      <c r="C8" s="143"/>
      <c r="D8" s="127"/>
      <c r="E8" s="127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26.1" customHeight="1" spans="1:20">
      <c r="A9" s="133"/>
      <c r="B9" s="133"/>
      <c r="C9" s="133"/>
      <c r="D9" s="129"/>
      <c r="E9" s="144"/>
      <c r="F9" s="13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A2" sqref="A2:H2"/>
    </sheetView>
  </sheetViews>
  <sheetFormatPr defaultColWidth="9" defaultRowHeight="13.5" outlineLevelCol="7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="1" customFormat="1" ht="38.85" customHeight="1" spans="1:8">
      <c r="A1" s="126" t="s">
        <v>458</v>
      </c>
      <c r="B1" s="126"/>
      <c r="C1" s="126"/>
      <c r="D1" s="126"/>
      <c r="E1" s="126"/>
      <c r="F1" s="126"/>
      <c r="G1" s="126"/>
      <c r="H1" s="126"/>
    </row>
    <row r="2" ht="24.2" customHeight="1" spans="1:8">
      <c r="A2" s="72" t="s">
        <v>30</v>
      </c>
      <c r="B2" s="72"/>
      <c r="C2" s="72"/>
      <c r="D2" s="72"/>
      <c r="E2" s="72"/>
      <c r="F2" s="72"/>
      <c r="G2" s="72"/>
      <c r="H2" s="72"/>
    </row>
    <row r="3" ht="16.35" customHeight="1" spans="7:8">
      <c r="G3" s="67" t="s">
        <v>31</v>
      </c>
      <c r="H3" s="67"/>
    </row>
    <row r="4" ht="24.95" customHeight="1" spans="1:8">
      <c r="A4" s="12" t="s">
        <v>176</v>
      </c>
      <c r="B4" s="12" t="s">
        <v>177</v>
      </c>
      <c r="C4" s="12" t="s">
        <v>134</v>
      </c>
      <c r="D4" s="12" t="s">
        <v>459</v>
      </c>
      <c r="E4" s="12"/>
      <c r="F4" s="12"/>
      <c r="G4" s="12"/>
      <c r="H4" s="12" t="s">
        <v>179</v>
      </c>
    </row>
    <row r="5" ht="25.9" customHeight="1" spans="1:8">
      <c r="A5" s="12"/>
      <c r="B5" s="12"/>
      <c r="C5" s="12"/>
      <c r="D5" s="12" t="s">
        <v>136</v>
      </c>
      <c r="E5" s="12" t="s">
        <v>303</v>
      </c>
      <c r="F5" s="12"/>
      <c r="G5" s="12" t="s">
        <v>304</v>
      </c>
      <c r="H5" s="12"/>
    </row>
    <row r="6" ht="35.45" customHeight="1" spans="1:8">
      <c r="A6" s="12"/>
      <c r="B6" s="12"/>
      <c r="C6" s="12"/>
      <c r="D6" s="12"/>
      <c r="E6" s="12" t="s">
        <v>281</v>
      </c>
      <c r="F6" s="12" t="s">
        <v>248</v>
      </c>
      <c r="G6" s="12"/>
      <c r="H6" s="12"/>
    </row>
    <row r="7" ht="26.1" customHeight="1" spans="1:8">
      <c r="A7" s="100"/>
      <c r="B7" s="12" t="s">
        <v>134</v>
      </c>
      <c r="C7" s="123"/>
      <c r="D7" s="123"/>
      <c r="E7" s="123"/>
      <c r="F7" s="123"/>
      <c r="G7" s="123"/>
      <c r="H7" s="123"/>
    </row>
    <row r="8" ht="26.1" customHeight="1" spans="1:8">
      <c r="A8" s="142"/>
      <c r="B8" s="142" t="s">
        <v>457</v>
      </c>
      <c r="C8" s="123"/>
      <c r="D8" s="123"/>
      <c r="E8" s="123"/>
      <c r="F8" s="123"/>
      <c r="G8" s="123"/>
      <c r="H8" s="123"/>
    </row>
    <row r="9" ht="30.2" customHeight="1" spans="1:8">
      <c r="A9" s="127"/>
      <c r="B9" s="127"/>
      <c r="C9" s="123"/>
      <c r="D9" s="123"/>
      <c r="E9" s="123"/>
      <c r="F9" s="123"/>
      <c r="G9" s="123"/>
      <c r="H9" s="123"/>
    </row>
    <row r="10" ht="30.2" customHeight="1" spans="1:8">
      <c r="A10" s="127"/>
      <c r="B10" s="127"/>
      <c r="C10" s="123"/>
      <c r="D10" s="123"/>
      <c r="E10" s="123"/>
      <c r="F10" s="123"/>
      <c r="G10" s="123"/>
      <c r="H10" s="123"/>
    </row>
    <row r="11" ht="30.2" customHeight="1" spans="1:8">
      <c r="A11" s="127"/>
      <c r="B11" s="127"/>
      <c r="C11" s="123"/>
      <c r="D11" s="123"/>
      <c r="E11" s="123"/>
      <c r="F11" s="123"/>
      <c r="G11" s="123"/>
      <c r="H11" s="123"/>
    </row>
    <row r="12" ht="30.2" customHeight="1" spans="1:8">
      <c r="A12" s="129"/>
      <c r="B12" s="129"/>
      <c r="C12" s="27"/>
      <c r="D12" s="27"/>
      <c r="E12" s="139"/>
      <c r="F12" s="139"/>
      <c r="G12" s="139"/>
      <c r="H12" s="13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="1" customFormat="1" ht="38.85" customHeight="1" spans="1:8">
      <c r="A1" s="126" t="s">
        <v>26</v>
      </c>
      <c r="B1" s="126"/>
      <c r="C1" s="126"/>
      <c r="D1" s="126"/>
      <c r="E1" s="126"/>
      <c r="F1" s="126"/>
      <c r="G1" s="126"/>
      <c r="H1" s="126"/>
    </row>
    <row r="2" ht="24.2" customHeight="1" spans="1:8">
      <c r="A2" s="72" t="s">
        <v>30</v>
      </c>
      <c r="B2" s="72"/>
      <c r="C2" s="72"/>
      <c r="D2" s="72"/>
      <c r="E2" s="72"/>
      <c r="F2" s="72"/>
      <c r="G2" s="72"/>
      <c r="H2" s="72"/>
    </row>
    <row r="3" ht="16.35" customHeight="1" spans="7:8">
      <c r="G3" s="67" t="s">
        <v>31</v>
      </c>
      <c r="H3" s="67"/>
    </row>
    <row r="4" ht="24.95" customHeight="1" spans="1:8">
      <c r="A4" s="12" t="s">
        <v>176</v>
      </c>
      <c r="B4" s="12" t="s">
        <v>177</v>
      </c>
      <c r="C4" s="12" t="s">
        <v>134</v>
      </c>
      <c r="D4" s="12" t="s">
        <v>460</v>
      </c>
      <c r="E4" s="12"/>
      <c r="F4" s="12"/>
      <c r="G4" s="12"/>
      <c r="H4" s="12" t="s">
        <v>179</v>
      </c>
    </row>
    <row r="5" ht="25.9" customHeight="1" spans="1:8">
      <c r="A5" s="12"/>
      <c r="B5" s="12"/>
      <c r="C5" s="12"/>
      <c r="D5" s="12" t="s">
        <v>136</v>
      </c>
      <c r="E5" s="12" t="s">
        <v>303</v>
      </c>
      <c r="F5" s="12"/>
      <c r="G5" s="12" t="s">
        <v>304</v>
      </c>
      <c r="H5" s="12"/>
    </row>
    <row r="6" ht="35.45" customHeight="1" spans="1:8">
      <c r="A6" s="12"/>
      <c r="B6" s="12"/>
      <c r="C6" s="12"/>
      <c r="D6" s="12"/>
      <c r="E6" s="12" t="s">
        <v>281</v>
      </c>
      <c r="F6" s="12" t="s">
        <v>248</v>
      </c>
      <c r="G6" s="12"/>
      <c r="H6" s="12"/>
    </row>
    <row r="7" ht="26.1" customHeight="1" spans="1:8">
      <c r="A7" s="100"/>
      <c r="B7" s="12" t="s">
        <v>134</v>
      </c>
      <c r="C7" s="123"/>
      <c r="D7" s="123"/>
      <c r="E7" s="123"/>
      <c r="F7" s="123"/>
      <c r="G7" s="123"/>
      <c r="H7" s="123"/>
    </row>
    <row r="8" ht="26.1" customHeight="1" spans="1:8">
      <c r="A8" s="142"/>
      <c r="B8" s="142" t="s">
        <v>457</v>
      </c>
      <c r="C8" s="123"/>
      <c r="D8" s="123"/>
      <c r="E8" s="123"/>
      <c r="F8" s="123"/>
      <c r="G8" s="123"/>
      <c r="H8" s="123"/>
    </row>
    <row r="9" ht="30.2" customHeight="1" spans="1:8">
      <c r="A9" s="127"/>
      <c r="B9" s="127"/>
      <c r="C9" s="123"/>
      <c r="D9" s="123"/>
      <c r="E9" s="123"/>
      <c r="F9" s="123"/>
      <c r="G9" s="123"/>
      <c r="H9" s="123"/>
    </row>
    <row r="10" ht="30.2" customHeight="1" spans="1:8">
      <c r="A10" s="127"/>
      <c r="B10" s="127"/>
      <c r="C10" s="123"/>
      <c r="D10" s="123"/>
      <c r="E10" s="123"/>
      <c r="F10" s="123"/>
      <c r="G10" s="123"/>
      <c r="H10" s="123"/>
    </row>
    <row r="11" ht="30.2" customHeight="1" spans="1:8">
      <c r="A11" s="127"/>
      <c r="B11" s="127"/>
      <c r="C11" s="123"/>
      <c r="D11" s="123"/>
      <c r="E11" s="123"/>
      <c r="F11" s="123"/>
      <c r="G11" s="123"/>
      <c r="H11" s="123"/>
    </row>
    <row r="12" ht="30.2" customHeight="1" spans="1:8">
      <c r="A12" s="129"/>
      <c r="B12" s="129"/>
      <c r="C12" s="27"/>
      <c r="D12" s="27"/>
      <c r="E12" s="139"/>
      <c r="F12" s="139"/>
      <c r="G12" s="139"/>
      <c r="H12" s="13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opLeftCell="A4" workbookViewId="0">
      <selection activeCell="C9" sqref="C9:C30"/>
    </sheetView>
  </sheetViews>
  <sheetFormatPr defaultColWidth="9" defaultRowHeight="13.5"/>
  <cols>
    <col min="1" max="1" width="8.50833333333333" style="6" customWidth="1"/>
    <col min="2" max="2" width="27.125" customWidth="1"/>
    <col min="3" max="3" width="9.375" customWidth="1"/>
    <col min="4" max="4" width="9.25" customWidth="1"/>
    <col min="5" max="5" width="8" customWidth="1"/>
    <col min="6" max="6" width="9.50833333333333" customWidth="1"/>
    <col min="7" max="12" width="8" customWidth="1"/>
    <col min="13" max="13" width="11.875" style="125" customWidth="1"/>
    <col min="14" max="14" width="17.125" customWidth="1"/>
    <col min="15" max="17" width="9.75" customWidth="1"/>
  </cols>
  <sheetData>
    <row r="1" s="1" customFormat="1" ht="24.75" spans="1:14">
      <c r="A1" s="126" t="s">
        <v>27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35"/>
      <c r="N1" s="126"/>
    </row>
    <row r="2" ht="24.2" customHeight="1" spans="1:14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36"/>
      <c r="N2" s="72"/>
    </row>
    <row r="3" ht="16.35" customHeight="1" spans="13:14">
      <c r="M3" s="67" t="s">
        <v>31</v>
      </c>
      <c r="N3" s="67"/>
    </row>
    <row r="4" ht="18.95" customHeight="1" spans="1:14">
      <c r="A4" s="12" t="s">
        <v>237</v>
      </c>
      <c r="B4" s="12" t="s">
        <v>461</v>
      </c>
      <c r="C4" s="12" t="s">
        <v>462</v>
      </c>
      <c r="D4" s="12"/>
      <c r="E4" s="12"/>
      <c r="F4" s="12"/>
      <c r="G4" s="12"/>
      <c r="H4" s="12"/>
      <c r="I4" s="12"/>
      <c r="J4" s="12"/>
      <c r="K4" s="12"/>
      <c r="L4" s="12"/>
      <c r="M4" s="137" t="s">
        <v>463</v>
      </c>
      <c r="N4" s="12"/>
    </row>
    <row r="5" ht="18.95" customHeight="1" spans="1:14">
      <c r="A5" s="12"/>
      <c r="B5" s="12"/>
      <c r="C5" s="12" t="s">
        <v>464</v>
      </c>
      <c r="D5" s="12" t="s">
        <v>137</v>
      </c>
      <c r="E5" s="12"/>
      <c r="F5" s="12"/>
      <c r="G5" s="12"/>
      <c r="H5" s="12"/>
      <c r="I5" s="12"/>
      <c r="J5" s="12" t="s">
        <v>465</v>
      </c>
      <c r="K5" s="12" t="s">
        <v>139</v>
      </c>
      <c r="L5" s="12" t="s">
        <v>140</v>
      </c>
      <c r="M5" s="137" t="s">
        <v>466</v>
      </c>
      <c r="N5" s="12" t="s">
        <v>467</v>
      </c>
    </row>
    <row r="6" ht="38.85" customHeight="1" spans="1:14">
      <c r="A6" s="12"/>
      <c r="B6" s="12"/>
      <c r="C6" s="12"/>
      <c r="D6" s="12" t="s">
        <v>468</v>
      </c>
      <c r="E6" s="12" t="s">
        <v>469</v>
      </c>
      <c r="F6" s="12" t="s">
        <v>470</v>
      </c>
      <c r="G6" s="12" t="s">
        <v>471</v>
      </c>
      <c r="H6" s="12" t="s">
        <v>472</v>
      </c>
      <c r="I6" s="12" t="s">
        <v>473</v>
      </c>
      <c r="J6" s="12"/>
      <c r="K6" s="12"/>
      <c r="L6" s="12"/>
      <c r="M6" s="137"/>
      <c r="N6" s="12"/>
    </row>
    <row r="7" ht="20.1" customHeight="1" spans="1:14">
      <c r="A7" s="12"/>
      <c r="B7" s="12" t="s">
        <v>134</v>
      </c>
      <c r="C7" s="123">
        <f>C8</f>
        <v>10927.16</v>
      </c>
      <c r="D7" s="123">
        <f>D8</f>
        <v>10927.16</v>
      </c>
      <c r="E7" s="123">
        <f>E8</f>
        <v>2923.66</v>
      </c>
      <c r="F7" s="123">
        <f>F8</f>
        <v>8003.5</v>
      </c>
      <c r="G7" s="123"/>
      <c r="H7" s="123"/>
      <c r="I7" s="123"/>
      <c r="J7" s="123"/>
      <c r="K7" s="123"/>
      <c r="L7" s="123"/>
      <c r="M7" s="138">
        <f>M8</f>
        <v>10927.16</v>
      </c>
      <c r="N7" s="100"/>
    </row>
    <row r="8" ht="20.1" customHeight="1" spans="1:14">
      <c r="A8" s="12">
        <v>351</v>
      </c>
      <c r="B8" s="127" t="s">
        <v>4</v>
      </c>
      <c r="C8" s="123">
        <f>SUM(C9:C30)</f>
        <v>10927.16</v>
      </c>
      <c r="D8" s="123">
        <f>SUM(D9:D30)</f>
        <v>10927.16</v>
      </c>
      <c r="E8" s="123">
        <f>SUM(E9:E30)</f>
        <v>2923.66</v>
      </c>
      <c r="F8" s="123">
        <f>SUM(F9:F30)</f>
        <v>8003.5</v>
      </c>
      <c r="G8" s="123"/>
      <c r="H8" s="123"/>
      <c r="I8" s="123"/>
      <c r="J8" s="123"/>
      <c r="K8" s="123"/>
      <c r="L8" s="123"/>
      <c r="M8" s="123">
        <f>SUM(M9:M30)</f>
        <v>10927.16</v>
      </c>
      <c r="N8" s="100"/>
    </row>
    <row r="9" ht="20.1" customHeight="1" spans="1:14">
      <c r="A9" s="128">
        <v>351001</v>
      </c>
      <c r="B9" s="69" t="s">
        <v>474</v>
      </c>
      <c r="C9" s="27">
        <f t="shared" ref="C9:C20" si="0">D9</f>
        <v>9</v>
      </c>
      <c r="D9" s="27">
        <f>SUM(E9:I9)</f>
        <v>9</v>
      </c>
      <c r="E9" s="27">
        <v>9</v>
      </c>
      <c r="F9" s="27"/>
      <c r="G9" s="27"/>
      <c r="H9" s="27"/>
      <c r="I9" s="27"/>
      <c r="J9" s="27"/>
      <c r="K9" s="27"/>
      <c r="L9" s="27"/>
      <c r="M9" s="139">
        <v>9</v>
      </c>
      <c r="N9" s="26"/>
    </row>
    <row r="10" ht="20.1" customHeight="1" spans="1:14">
      <c r="A10" s="128">
        <v>351001</v>
      </c>
      <c r="B10" s="69" t="s">
        <v>475</v>
      </c>
      <c r="C10" s="27">
        <f t="shared" si="0"/>
        <v>110</v>
      </c>
      <c r="D10" s="27">
        <f t="shared" ref="D10:D20" si="1">SUM(E10:I10)</f>
        <v>110</v>
      </c>
      <c r="E10" s="27">
        <v>110</v>
      </c>
      <c r="F10" s="27"/>
      <c r="G10" s="27"/>
      <c r="H10" s="27"/>
      <c r="I10" s="27"/>
      <c r="J10" s="27"/>
      <c r="K10" s="27"/>
      <c r="L10" s="27"/>
      <c r="M10" s="139">
        <v>110</v>
      </c>
      <c r="N10" s="26"/>
    </row>
    <row r="11" ht="20.1" customHeight="1" spans="1:14">
      <c r="A11" s="128">
        <v>351001</v>
      </c>
      <c r="B11" s="69" t="s">
        <v>476</v>
      </c>
      <c r="C11" s="27">
        <f t="shared" si="0"/>
        <v>330</v>
      </c>
      <c r="D11" s="27">
        <f t="shared" si="1"/>
        <v>330</v>
      </c>
      <c r="E11" s="27">
        <v>330</v>
      </c>
      <c r="F11" s="27"/>
      <c r="G11" s="27"/>
      <c r="H11" s="27"/>
      <c r="I11" s="27"/>
      <c r="J11" s="27"/>
      <c r="K11" s="27"/>
      <c r="L11" s="27"/>
      <c r="M11" s="139">
        <v>330</v>
      </c>
      <c r="N11" s="26"/>
    </row>
    <row r="12" ht="20.1" customHeight="1" spans="1:14">
      <c r="A12" s="128">
        <v>351001</v>
      </c>
      <c r="B12" s="69" t="s">
        <v>477</v>
      </c>
      <c r="C12" s="27">
        <f t="shared" si="0"/>
        <v>121</v>
      </c>
      <c r="D12" s="27">
        <f t="shared" si="1"/>
        <v>121</v>
      </c>
      <c r="E12" s="27"/>
      <c r="F12" s="27">
        <v>121</v>
      </c>
      <c r="G12" s="27"/>
      <c r="H12" s="27"/>
      <c r="I12" s="27"/>
      <c r="J12" s="27"/>
      <c r="K12" s="27"/>
      <c r="L12" s="27"/>
      <c r="M12" s="139">
        <v>121</v>
      </c>
      <c r="N12" s="26"/>
    </row>
    <row r="13" ht="20.1" customHeight="1" spans="1:14">
      <c r="A13" s="128">
        <v>351001</v>
      </c>
      <c r="B13" s="69" t="s">
        <v>478</v>
      </c>
      <c r="C13" s="27">
        <f t="shared" si="0"/>
        <v>80</v>
      </c>
      <c r="D13" s="27">
        <f t="shared" si="1"/>
        <v>80</v>
      </c>
      <c r="E13" s="27">
        <v>80</v>
      </c>
      <c r="F13" s="27"/>
      <c r="G13" s="27"/>
      <c r="H13" s="27"/>
      <c r="I13" s="27"/>
      <c r="J13" s="27"/>
      <c r="K13" s="27"/>
      <c r="L13" s="27"/>
      <c r="M13" s="139">
        <v>80</v>
      </c>
      <c r="N13" s="26"/>
    </row>
    <row r="14" ht="20.1" customHeight="1" spans="1:14">
      <c r="A14" s="128">
        <v>351001</v>
      </c>
      <c r="B14" s="69" t="s">
        <v>479</v>
      </c>
      <c r="C14" s="27">
        <f t="shared" si="0"/>
        <v>129</v>
      </c>
      <c r="D14" s="27">
        <f t="shared" si="1"/>
        <v>129</v>
      </c>
      <c r="E14" s="27"/>
      <c r="F14" s="27">
        <v>129</v>
      </c>
      <c r="G14" s="27"/>
      <c r="H14" s="27"/>
      <c r="I14" s="27"/>
      <c r="J14" s="27"/>
      <c r="K14" s="27"/>
      <c r="L14" s="27"/>
      <c r="M14" s="139">
        <v>129</v>
      </c>
      <c r="N14" s="26"/>
    </row>
    <row r="15" ht="20.1" customHeight="1" spans="1:14">
      <c r="A15" s="128">
        <v>351001</v>
      </c>
      <c r="B15" s="69" t="s">
        <v>480</v>
      </c>
      <c r="C15" s="27">
        <f t="shared" si="0"/>
        <v>82</v>
      </c>
      <c r="D15" s="27">
        <f t="shared" si="1"/>
        <v>82</v>
      </c>
      <c r="E15" s="27"/>
      <c r="F15" s="27">
        <v>82</v>
      </c>
      <c r="G15" s="27"/>
      <c r="H15" s="27"/>
      <c r="I15" s="27"/>
      <c r="J15" s="27"/>
      <c r="K15" s="27"/>
      <c r="L15" s="27"/>
      <c r="M15" s="139">
        <v>82</v>
      </c>
      <c r="N15" s="26"/>
    </row>
    <row r="16" ht="20.1" customHeight="1" spans="1:14">
      <c r="A16" s="128">
        <v>351001</v>
      </c>
      <c r="B16" s="69" t="s">
        <v>481</v>
      </c>
      <c r="C16" s="27">
        <f t="shared" si="0"/>
        <v>225</v>
      </c>
      <c r="D16" s="27">
        <f t="shared" si="1"/>
        <v>225</v>
      </c>
      <c r="E16" s="27">
        <v>225</v>
      </c>
      <c r="F16" s="27"/>
      <c r="G16" s="27"/>
      <c r="H16" s="27"/>
      <c r="I16" s="27"/>
      <c r="J16" s="27"/>
      <c r="K16" s="27"/>
      <c r="L16" s="27"/>
      <c r="M16" s="139">
        <v>225</v>
      </c>
      <c r="N16" s="26"/>
    </row>
    <row r="17" ht="20.1" customHeight="1" spans="1:14">
      <c r="A17" s="128">
        <v>351001</v>
      </c>
      <c r="B17" s="69" t="s">
        <v>482</v>
      </c>
      <c r="C17" s="27">
        <f t="shared" si="0"/>
        <v>250</v>
      </c>
      <c r="D17" s="27">
        <f t="shared" si="1"/>
        <v>250</v>
      </c>
      <c r="E17" s="27"/>
      <c r="F17" s="27">
        <v>250</v>
      </c>
      <c r="G17" s="27"/>
      <c r="H17" s="27"/>
      <c r="I17" s="27"/>
      <c r="J17" s="27"/>
      <c r="K17" s="27"/>
      <c r="L17" s="27"/>
      <c r="M17" s="139">
        <v>250</v>
      </c>
      <c r="N17" s="26"/>
    </row>
    <row r="18" ht="20.1" customHeight="1" spans="1:14">
      <c r="A18" s="128">
        <v>351001</v>
      </c>
      <c r="B18" s="69" t="s">
        <v>483</v>
      </c>
      <c r="C18" s="27">
        <f t="shared" si="0"/>
        <v>1575</v>
      </c>
      <c r="D18" s="27">
        <f t="shared" si="1"/>
        <v>1575</v>
      </c>
      <c r="E18" s="27">
        <v>1575</v>
      </c>
      <c r="F18" s="27"/>
      <c r="G18" s="27"/>
      <c r="H18" s="27"/>
      <c r="I18" s="27"/>
      <c r="J18" s="27"/>
      <c r="K18" s="27"/>
      <c r="L18" s="27"/>
      <c r="M18" s="139">
        <v>1575</v>
      </c>
      <c r="N18" s="26"/>
    </row>
    <row r="19" ht="20.1" customHeight="1" spans="1:14">
      <c r="A19" s="128">
        <v>351001</v>
      </c>
      <c r="B19" s="69" t="s">
        <v>484</v>
      </c>
      <c r="C19" s="27">
        <f t="shared" si="0"/>
        <v>5142</v>
      </c>
      <c r="D19" s="27">
        <f t="shared" si="1"/>
        <v>5142</v>
      </c>
      <c r="E19" s="27"/>
      <c r="F19" s="27">
        <v>5142</v>
      </c>
      <c r="G19" s="27"/>
      <c r="H19" s="27"/>
      <c r="I19" s="27"/>
      <c r="J19" s="27"/>
      <c r="K19" s="27"/>
      <c r="L19" s="27"/>
      <c r="M19" s="139">
        <v>5142</v>
      </c>
      <c r="N19" s="26"/>
    </row>
    <row r="20" ht="20.1" customHeight="1" spans="1:14">
      <c r="A20" s="128">
        <v>351001</v>
      </c>
      <c r="B20" s="69" t="s">
        <v>485</v>
      </c>
      <c r="C20" s="27">
        <f t="shared" si="0"/>
        <v>526</v>
      </c>
      <c r="D20" s="27">
        <f t="shared" si="1"/>
        <v>526</v>
      </c>
      <c r="E20" s="27"/>
      <c r="F20" s="27">
        <v>526</v>
      </c>
      <c r="G20" s="27"/>
      <c r="H20" s="27"/>
      <c r="I20" s="27"/>
      <c r="J20" s="27"/>
      <c r="K20" s="27"/>
      <c r="L20" s="27"/>
      <c r="M20" s="139">
        <v>526</v>
      </c>
      <c r="N20" s="26"/>
    </row>
    <row r="21" ht="20.1" customHeight="1" spans="1:14">
      <c r="A21" s="128">
        <v>351002</v>
      </c>
      <c r="B21" s="129" t="s">
        <v>486</v>
      </c>
      <c r="C21" s="15">
        <v>234</v>
      </c>
      <c r="D21" s="15">
        <v>234</v>
      </c>
      <c r="E21" s="15"/>
      <c r="F21" s="15">
        <v>234</v>
      </c>
      <c r="G21" s="15"/>
      <c r="H21" s="15"/>
      <c r="I21" s="15"/>
      <c r="J21" s="15"/>
      <c r="K21" s="15"/>
      <c r="L21" s="15"/>
      <c r="M21" s="140">
        <v>234</v>
      </c>
      <c r="N21" s="26"/>
    </row>
    <row r="22" ht="20.1" customHeight="1" spans="1:14">
      <c r="A22" s="128">
        <v>351002</v>
      </c>
      <c r="B22" s="129" t="s">
        <v>487</v>
      </c>
      <c r="C22" s="15">
        <v>79.76</v>
      </c>
      <c r="D22" s="15">
        <v>79.76</v>
      </c>
      <c r="E22" s="15"/>
      <c r="F22" s="15">
        <v>79.76</v>
      </c>
      <c r="G22" s="15"/>
      <c r="H22" s="15"/>
      <c r="I22" s="15"/>
      <c r="J22" s="15"/>
      <c r="K22" s="15"/>
      <c r="L22" s="15"/>
      <c r="M22" s="140">
        <v>79.76</v>
      </c>
      <c r="N22" s="26"/>
    </row>
    <row r="23" ht="20.1" customHeight="1" spans="1:14">
      <c r="A23" s="128">
        <v>351002</v>
      </c>
      <c r="B23" s="129" t="s">
        <v>488</v>
      </c>
      <c r="C23" s="15">
        <v>246.24</v>
      </c>
      <c r="D23" s="15">
        <v>246.24</v>
      </c>
      <c r="E23" s="15"/>
      <c r="F23" s="15">
        <v>246.24</v>
      </c>
      <c r="G23" s="15"/>
      <c r="H23" s="15"/>
      <c r="I23" s="15"/>
      <c r="J23" s="15"/>
      <c r="K23" s="15"/>
      <c r="L23" s="15"/>
      <c r="M23" s="140">
        <v>246.24</v>
      </c>
      <c r="N23" s="26"/>
    </row>
    <row r="24" ht="24" customHeight="1" spans="1:14">
      <c r="A24" s="130">
        <v>351003</v>
      </c>
      <c r="B24" s="131" t="s">
        <v>489</v>
      </c>
      <c r="C24" s="132">
        <v>333</v>
      </c>
      <c r="D24" s="132">
        <v>333</v>
      </c>
      <c r="E24" s="132"/>
      <c r="F24" s="132">
        <v>333</v>
      </c>
      <c r="G24" s="132"/>
      <c r="H24" s="132"/>
      <c r="I24" s="132"/>
      <c r="J24" s="132"/>
      <c r="K24" s="132"/>
      <c r="L24" s="132"/>
      <c r="M24" s="132">
        <v>333</v>
      </c>
      <c r="N24" s="141"/>
    </row>
    <row r="25" ht="24" customHeight="1" spans="1:14">
      <c r="A25" s="130">
        <v>351003</v>
      </c>
      <c r="B25" s="131" t="s">
        <v>490</v>
      </c>
      <c r="C25" s="132">
        <v>642.5</v>
      </c>
      <c r="D25" s="132">
        <v>642.5</v>
      </c>
      <c r="E25" s="132"/>
      <c r="F25" s="132">
        <v>642.5</v>
      </c>
      <c r="G25" s="132"/>
      <c r="H25" s="132"/>
      <c r="I25" s="132"/>
      <c r="J25" s="132"/>
      <c r="K25" s="132"/>
      <c r="L25" s="132"/>
      <c r="M25" s="132">
        <v>642.5</v>
      </c>
      <c r="N25" s="141"/>
    </row>
    <row r="26" ht="24" customHeight="1" spans="1:14">
      <c r="A26" s="128">
        <v>351005</v>
      </c>
      <c r="B26" s="129" t="s">
        <v>491</v>
      </c>
      <c r="C26" s="15">
        <v>167</v>
      </c>
      <c r="D26" s="15">
        <v>167</v>
      </c>
      <c r="E26" s="15"/>
      <c r="F26" s="15">
        <v>167</v>
      </c>
      <c r="G26" s="15"/>
      <c r="H26" s="15"/>
      <c r="I26" s="15"/>
      <c r="J26" s="15"/>
      <c r="K26" s="15"/>
      <c r="L26" s="15"/>
      <c r="M26" s="15">
        <v>167</v>
      </c>
      <c r="N26" s="141"/>
    </row>
    <row r="27" ht="24" customHeight="1" spans="1:14">
      <c r="A27" s="133">
        <v>351006</v>
      </c>
      <c r="B27" s="129" t="s">
        <v>492</v>
      </c>
      <c r="C27" s="27">
        <v>45</v>
      </c>
      <c r="D27" s="27">
        <v>45</v>
      </c>
      <c r="E27" s="27">
        <v>45</v>
      </c>
      <c r="F27" s="27"/>
      <c r="G27" s="27"/>
      <c r="H27" s="27"/>
      <c r="I27" s="27"/>
      <c r="J27" s="27"/>
      <c r="K27" s="27"/>
      <c r="L27" s="27"/>
      <c r="M27" s="27">
        <v>45</v>
      </c>
      <c r="N27" s="141"/>
    </row>
    <row r="28" ht="24" customHeight="1" spans="1:14">
      <c r="A28" s="28">
        <v>351007</v>
      </c>
      <c r="B28" s="134" t="s">
        <v>493</v>
      </c>
      <c r="C28" s="30">
        <v>51</v>
      </c>
      <c r="D28" s="30">
        <v>51</v>
      </c>
      <c r="E28" s="30"/>
      <c r="F28" s="30">
        <v>51</v>
      </c>
      <c r="G28" s="30"/>
      <c r="H28" s="30"/>
      <c r="I28" s="30"/>
      <c r="J28" s="30"/>
      <c r="K28" s="30"/>
      <c r="L28" s="30"/>
      <c r="M28" s="30">
        <v>51</v>
      </c>
      <c r="N28" s="141"/>
    </row>
    <row r="29" ht="24" customHeight="1" spans="1:14">
      <c r="A29" s="128">
        <v>351008</v>
      </c>
      <c r="B29" s="129" t="s">
        <v>494</v>
      </c>
      <c r="C29" s="15">
        <v>153.66</v>
      </c>
      <c r="D29" s="15">
        <v>153.66</v>
      </c>
      <c r="E29" s="15">
        <v>153.66</v>
      </c>
      <c r="F29" s="15"/>
      <c r="G29" s="15"/>
      <c r="H29" s="15"/>
      <c r="I29" s="15"/>
      <c r="J29" s="15"/>
      <c r="K29" s="15"/>
      <c r="L29" s="15"/>
      <c r="M29" s="15">
        <v>153.66</v>
      </c>
      <c r="N29" s="141"/>
    </row>
    <row r="30" ht="24" customHeight="1" spans="1:14">
      <c r="A30" s="128">
        <v>351008</v>
      </c>
      <c r="B30" s="129" t="s">
        <v>495</v>
      </c>
      <c r="C30" s="15">
        <v>396</v>
      </c>
      <c r="D30" s="15">
        <v>396</v>
      </c>
      <c r="E30" s="15">
        <v>396</v>
      </c>
      <c r="F30" s="15"/>
      <c r="G30" s="15"/>
      <c r="H30" s="15"/>
      <c r="I30" s="15"/>
      <c r="J30" s="15"/>
      <c r="K30" s="15"/>
      <c r="L30" s="15"/>
      <c r="M30" s="15">
        <v>396</v>
      </c>
      <c r="N30" s="141"/>
    </row>
  </sheetData>
  <mergeCells count="14">
    <mergeCell ref="A1:N1"/>
    <mergeCell ref="A2:N2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393055555555556" right="0.393055555555556" top="0.786805555555556" bottom="0.393055555555556" header="0" footer="0"/>
  <pageSetup paperSize="9" scale="95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1"/>
  <sheetViews>
    <sheetView view="pageBreakPreview" zoomScaleNormal="100" workbookViewId="0">
      <selection activeCell="D14" sqref="D14:D22"/>
    </sheetView>
  </sheetViews>
  <sheetFormatPr defaultColWidth="9" defaultRowHeight="13.5"/>
  <cols>
    <col min="1" max="1" width="9.375" style="6" customWidth="1"/>
    <col min="2" max="2" width="20.125" customWidth="1"/>
    <col min="3" max="3" width="9.375" customWidth="1"/>
    <col min="4" max="4" width="8.25" customWidth="1"/>
    <col min="5" max="5" width="8.625" customWidth="1"/>
    <col min="6" max="6" width="7.50833333333333" customWidth="1"/>
    <col min="7" max="7" width="8.25" customWidth="1"/>
    <col min="8" max="8" width="8.875" customWidth="1"/>
    <col min="9" max="9" width="11.375" customWidth="1"/>
    <col min="10" max="10" width="16.375" customWidth="1"/>
    <col min="11" max="11" width="12" customWidth="1"/>
    <col min="12" max="12" width="9.625" customWidth="1"/>
    <col min="13" max="13" width="10.125" customWidth="1"/>
    <col min="14" max="14" width="5" customWidth="1"/>
    <col min="15" max="18" width="9.75" customWidth="1"/>
  </cols>
  <sheetData>
    <row r="1" s="1" customFormat="1" ht="24.75" spans="1:14">
      <c r="A1" s="70" t="s">
        <v>496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7" t="s">
        <v>31</v>
      </c>
      <c r="N3" s="67"/>
    </row>
    <row r="4" spans="1:14">
      <c r="A4" s="12" t="s">
        <v>237</v>
      </c>
      <c r="B4" s="12" t="s">
        <v>497</v>
      </c>
      <c r="C4" s="12" t="s">
        <v>498</v>
      </c>
      <c r="D4" s="12" t="s">
        <v>499</v>
      </c>
      <c r="E4" s="12" t="s">
        <v>500</v>
      </c>
      <c r="F4" s="12" t="s">
        <v>501</v>
      </c>
      <c r="G4" s="12"/>
      <c r="H4" s="12"/>
      <c r="I4" s="12"/>
      <c r="J4" s="12"/>
      <c r="K4" s="12"/>
      <c r="L4" s="12"/>
      <c r="M4" s="12"/>
      <c r="N4" s="12"/>
    </row>
    <row r="5" spans="1:14">
      <c r="A5" s="73"/>
      <c r="B5" s="73"/>
      <c r="C5" s="73"/>
      <c r="D5" s="73"/>
      <c r="E5" s="73"/>
      <c r="F5" s="73" t="s">
        <v>502</v>
      </c>
      <c r="G5" s="73" t="s">
        <v>503</v>
      </c>
      <c r="H5" s="73" t="s">
        <v>504</v>
      </c>
      <c r="I5" s="73" t="s">
        <v>505</v>
      </c>
      <c r="J5" s="73" t="s">
        <v>506</v>
      </c>
      <c r="K5" s="73" t="s">
        <v>507</v>
      </c>
      <c r="L5" s="73" t="s">
        <v>508</v>
      </c>
      <c r="M5" s="73" t="s">
        <v>509</v>
      </c>
      <c r="N5" s="73" t="s">
        <v>510</v>
      </c>
    </row>
    <row r="6" s="2" customFormat="1" ht="22.5" spans="1:14">
      <c r="A6" s="74" t="s">
        <v>511</v>
      </c>
      <c r="B6" s="75" t="s">
        <v>153</v>
      </c>
      <c r="C6" s="76">
        <v>8579</v>
      </c>
      <c r="D6" s="77"/>
      <c r="E6" s="77"/>
      <c r="F6" s="75"/>
      <c r="G6" s="77"/>
      <c r="H6" s="77"/>
      <c r="I6" s="77"/>
      <c r="J6" s="77"/>
      <c r="K6" s="77"/>
      <c r="L6" s="77"/>
      <c r="M6" s="77"/>
      <c r="N6" s="77"/>
    </row>
    <row r="7" s="2" customFormat="1" ht="22.5" spans="1:14">
      <c r="A7" s="13" t="s">
        <v>152</v>
      </c>
      <c r="B7" s="78" t="s">
        <v>512</v>
      </c>
      <c r="C7" s="15">
        <v>121</v>
      </c>
      <c r="D7" s="14" t="s">
        <v>513</v>
      </c>
      <c r="E7" s="14" t="s">
        <v>514</v>
      </c>
      <c r="F7" s="75" t="s">
        <v>515</v>
      </c>
      <c r="G7" s="14" t="s">
        <v>516</v>
      </c>
      <c r="H7" s="14" t="s">
        <v>517</v>
      </c>
      <c r="I7" s="14" t="s">
        <v>518</v>
      </c>
      <c r="J7" s="14" t="s">
        <v>519</v>
      </c>
      <c r="K7" s="92">
        <v>15</v>
      </c>
      <c r="L7" s="14"/>
      <c r="M7" s="14"/>
      <c r="N7" s="14"/>
    </row>
    <row r="8" s="2" customFormat="1" ht="22.5" spans="1:14">
      <c r="A8" s="13"/>
      <c r="B8" s="78"/>
      <c r="C8" s="15"/>
      <c r="D8" s="14"/>
      <c r="E8" s="14"/>
      <c r="F8" s="75"/>
      <c r="G8" s="14" t="s">
        <v>520</v>
      </c>
      <c r="H8" s="14" t="s">
        <v>521</v>
      </c>
      <c r="I8" s="14" t="s">
        <v>522</v>
      </c>
      <c r="J8" s="14" t="s">
        <v>523</v>
      </c>
      <c r="K8" s="92">
        <v>15</v>
      </c>
      <c r="L8" s="14"/>
      <c r="M8" s="14"/>
      <c r="N8" s="14"/>
    </row>
    <row r="9" s="2" customFormat="1" ht="22.5" spans="1:14">
      <c r="A9" s="13"/>
      <c r="B9" s="78"/>
      <c r="C9" s="15"/>
      <c r="D9" s="14"/>
      <c r="E9" s="14"/>
      <c r="F9" s="75"/>
      <c r="G9" s="14" t="s">
        <v>524</v>
      </c>
      <c r="H9" s="14" t="s">
        <v>525</v>
      </c>
      <c r="I9" s="14" t="s">
        <v>526</v>
      </c>
      <c r="J9" s="14" t="s">
        <v>527</v>
      </c>
      <c r="K9" s="92">
        <v>15</v>
      </c>
      <c r="L9" s="14"/>
      <c r="M9" s="14"/>
      <c r="N9" s="14"/>
    </row>
    <row r="10" s="2" customFormat="1" ht="22.5" spans="1:14">
      <c r="A10" s="13"/>
      <c r="B10" s="78"/>
      <c r="C10" s="15"/>
      <c r="D10" s="14"/>
      <c r="E10" s="14"/>
      <c r="F10" s="75" t="s">
        <v>528</v>
      </c>
      <c r="G10" s="79" t="s">
        <v>529</v>
      </c>
      <c r="H10" s="14" t="s">
        <v>530</v>
      </c>
      <c r="I10" s="14" t="s">
        <v>531</v>
      </c>
      <c r="J10" s="14" t="s">
        <v>530</v>
      </c>
      <c r="K10" s="92">
        <v>15</v>
      </c>
      <c r="L10" s="14"/>
      <c r="M10" s="14"/>
      <c r="N10" s="14"/>
    </row>
    <row r="11" s="2" customFormat="1" ht="45" spans="1:14">
      <c r="A11" s="13"/>
      <c r="B11" s="78"/>
      <c r="C11" s="15"/>
      <c r="D11" s="14"/>
      <c r="E11" s="14"/>
      <c r="F11" s="80" t="s">
        <v>532</v>
      </c>
      <c r="G11" s="14" t="s">
        <v>533</v>
      </c>
      <c r="H11" s="14" t="s">
        <v>534</v>
      </c>
      <c r="I11" s="14" t="s">
        <v>535</v>
      </c>
      <c r="J11" s="14" t="s">
        <v>536</v>
      </c>
      <c r="K11" s="92">
        <v>15</v>
      </c>
      <c r="L11" s="14"/>
      <c r="M11" s="14"/>
      <c r="N11" s="14"/>
    </row>
    <row r="12" s="2" customFormat="1" ht="23.1" customHeight="1" spans="1:14">
      <c r="A12" s="13"/>
      <c r="B12" s="78"/>
      <c r="C12" s="15"/>
      <c r="D12" s="81"/>
      <c r="E12" s="14"/>
      <c r="F12" s="82"/>
      <c r="G12" s="14" t="s">
        <v>537</v>
      </c>
      <c r="H12" s="14" t="s">
        <v>538</v>
      </c>
      <c r="I12" s="14" t="s">
        <v>531</v>
      </c>
      <c r="J12" s="14" t="s">
        <v>539</v>
      </c>
      <c r="K12" s="92">
        <v>20</v>
      </c>
      <c r="L12" s="14"/>
      <c r="M12" s="14"/>
      <c r="N12" s="14"/>
    </row>
    <row r="13" s="2" customFormat="1" ht="45" spans="1:14">
      <c r="A13" s="13"/>
      <c r="B13" s="78"/>
      <c r="C13" s="15"/>
      <c r="D13" s="14"/>
      <c r="E13" s="14"/>
      <c r="F13" s="75" t="s">
        <v>540</v>
      </c>
      <c r="G13" s="14" t="s">
        <v>541</v>
      </c>
      <c r="H13" s="83" t="s">
        <v>542</v>
      </c>
      <c r="I13" s="14" t="s">
        <v>535</v>
      </c>
      <c r="J13" s="83" t="s">
        <v>543</v>
      </c>
      <c r="K13" s="92">
        <v>5</v>
      </c>
      <c r="L13" s="14"/>
      <c r="M13" s="14"/>
      <c r="N13" s="14"/>
    </row>
    <row r="14" s="2" customFormat="1" ht="45" spans="1:14">
      <c r="A14" s="13" t="s">
        <v>152</v>
      </c>
      <c r="B14" s="78" t="s">
        <v>544</v>
      </c>
      <c r="C14" s="15">
        <v>608</v>
      </c>
      <c r="D14" s="14" t="s">
        <v>545</v>
      </c>
      <c r="E14" s="14" t="s">
        <v>545</v>
      </c>
      <c r="F14" s="75" t="s">
        <v>540</v>
      </c>
      <c r="G14" s="14" t="s">
        <v>541</v>
      </c>
      <c r="H14" s="14" t="s">
        <v>542</v>
      </c>
      <c r="I14" s="14" t="s">
        <v>546</v>
      </c>
      <c r="J14" s="14" t="s">
        <v>543</v>
      </c>
      <c r="K14" s="14">
        <v>15</v>
      </c>
      <c r="L14" s="14"/>
      <c r="M14" s="14"/>
      <c r="N14" s="14"/>
    </row>
    <row r="15" s="2" customFormat="1" ht="22.5" spans="1:14">
      <c r="A15" s="13"/>
      <c r="B15" s="78"/>
      <c r="C15" s="15"/>
      <c r="D15" s="14"/>
      <c r="E15" s="14"/>
      <c r="F15" s="75"/>
      <c r="G15" s="14" t="s">
        <v>547</v>
      </c>
      <c r="H15" s="84" t="s">
        <v>548</v>
      </c>
      <c r="I15" s="84" t="s">
        <v>531</v>
      </c>
      <c r="J15" s="84" t="s">
        <v>549</v>
      </c>
      <c r="K15" s="14">
        <v>15</v>
      </c>
      <c r="L15" s="14"/>
      <c r="M15" s="14"/>
      <c r="N15" s="14"/>
    </row>
    <row r="16" s="2" customFormat="1" ht="33.75" spans="1:14">
      <c r="A16" s="13"/>
      <c r="B16" s="78"/>
      <c r="C16" s="15"/>
      <c r="D16" s="14"/>
      <c r="E16" s="14"/>
      <c r="F16" s="75"/>
      <c r="G16" s="14" t="s">
        <v>550</v>
      </c>
      <c r="H16" s="14" t="s">
        <v>551</v>
      </c>
      <c r="I16" s="14" t="s">
        <v>552</v>
      </c>
      <c r="J16" s="14" t="s">
        <v>553</v>
      </c>
      <c r="K16" s="14">
        <v>10</v>
      </c>
      <c r="L16" s="14"/>
      <c r="M16" s="14"/>
      <c r="N16" s="14"/>
    </row>
    <row r="17" s="2" customFormat="1" ht="22.5" spans="1:14">
      <c r="A17" s="13"/>
      <c r="B17" s="78"/>
      <c r="C17" s="15"/>
      <c r="D17" s="14"/>
      <c r="E17" s="14"/>
      <c r="F17" s="80" t="s">
        <v>532</v>
      </c>
      <c r="G17" s="14" t="s">
        <v>554</v>
      </c>
      <c r="H17" s="14" t="s">
        <v>555</v>
      </c>
      <c r="I17" s="84" t="s">
        <v>535</v>
      </c>
      <c r="J17" s="14" t="s">
        <v>556</v>
      </c>
      <c r="K17" s="14">
        <v>10</v>
      </c>
      <c r="L17" s="14"/>
      <c r="M17" s="14"/>
      <c r="N17" s="14"/>
    </row>
    <row r="18" s="2" customFormat="1" ht="45" spans="1:14">
      <c r="A18" s="13"/>
      <c r="B18" s="78"/>
      <c r="C18" s="15"/>
      <c r="D18" s="14"/>
      <c r="E18" s="14"/>
      <c r="F18" s="85"/>
      <c r="G18" s="14" t="s">
        <v>533</v>
      </c>
      <c r="H18" s="14" t="s">
        <v>534</v>
      </c>
      <c r="I18" s="14" t="s">
        <v>535</v>
      </c>
      <c r="J18" s="14" t="s">
        <v>536</v>
      </c>
      <c r="K18" s="14">
        <v>10</v>
      </c>
      <c r="L18" s="14"/>
      <c r="M18" s="14"/>
      <c r="N18" s="14"/>
    </row>
    <row r="19" s="2" customFormat="1" ht="18" customHeight="1" spans="1:14">
      <c r="A19" s="37"/>
      <c r="B19" s="86"/>
      <c r="C19" s="87"/>
      <c r="D19" s="37"/>
      <c r="E19" s="37"/>
      <c r="F19" s="82"/>
      <c r="G19" s="14" t="s">
        <v>537</v>
      </c>
      <c r="H19" s="14" t="s">
        <v>538</v>
      </c>
      <c r="I19" s="14" t="s">
        <v>531</v>
      </c>
      <c r="J19" s="14" t="s">
        <v>539</v>
      </c>
      <c r="K19" s="14">
        <v>10</v>
      </c>
      <c r="L19" s="14"/>
      <c r="M19" s="14"/>
      <c r="N19" s="14"/>
    </row>
    <row r="20" s="2" customFormat="1" ht="45" spans="1:14">
      <c r="A20" s="13"/>
      <c r="B20" s="78"/>
      <c r="C20" s="15"/>
      <c r="D20" s="14"/>
      <c r="E20" s="14"/>
      <c r="F20" s="75" t="s">
        <v>515</v>
      </c>
      <c r="G20" s="14" t="s">
        <v>524</v>
      </c>
      <c r="H20" s="14" t="s">
        <v>542</v>
      </c>
      <c r="I20" s="14" t="s">
        <v>535</v>
      </c>
      <c r="J20" s="14" t="s">
        <v>543</v>
      </c>
      <c r="K20" s="14">
        <v>5</v>
      </c>
      <c r="L20" s="14"/>
      <c r="M20" s="14"/>
      <c r="N20" s="14"/>
    </row>
    <row r="21" s="2" customFormat="1" ht="33.75" spans="1:14">
      <c r="A21" s="13"/>
      <c r="B21" s="78"/>
      <c r="C21" s="15"/>
      <c r="D21" s="14"/>
      <c r="E21" s="14"/>
      <c r="F21" s="75"/>
      <c r="G21" s="14" t="s">
        <v>520</v>
      </c>
      <c r="H21" s="14" t="s">
        <v>557</v>
      </c>
      <c r="I21" s="14" t="s">
        <v>518</v>
      </c>
      <c r="J21" s="14" t="s">
        <v>558</v>
      </c>
      <c r="K21" s="14">
        <v>15</v>
      </c>
      <c r="L21" s="14"/>
      <c r="M21" s="14"/>
      <c r="N21" s="14"/>
    </row>
    <row r="22" s="2" customFormat="1" ht="33.75" spans="1:14">
      <c r="A22" s="13"/>
      <c r="B22" s="78"/>
      <c r="C22" s="15"/>
      <c r="D22" s="14"/>
      <c r="E22" s="14"/>
      <c r="F22" s="75"/>
      <c r="G22" s="14" t="s">
        <v>516</v>
      </c>
      <c r="H22" s="14" t="s">
        <v>559</v>
      </c>
      <c r="I22" s="14" t="s">
        <v>560</v>
      </c>
      <c r="J22" s="14" t="s">
        <v>561</v>
      </c>
      <c r="K22" s="14">
        <v>10</v>
      </c>
      <c r="L22" s="14"/>
      <c r="M22" s="14"/>
      <c r="N22" s="14"/>
    </row>
    <row r="23" s="2" customFormat="1" ht="22.5" spans="1:14">
      <c r="A23" s="13" t="s">
        <v>152</v>
      </c>
      <c r="B23" s="78" t="s">
        <v>562</v>
      </c>
      <c r="C23" s="15">
        <v>449</v>
      </c>
      <c r="D23" s="88" t="s">
        <v>563</v>
      </c>
      <c r="E23" s="14" t="s">
        <v>564</v>
      </c>
      <c r="F23" s="75" t="s">
        <v>528</v>
      </c>
      <c r="G23" s="79" t="s">
        <v>529</v>
      </c>
      <c r="H23" s="14" t="s">
        <v>530</v>
      </c>
      <c r="I23" s="14" t="s">
        <v>531</v>
      </c>
      <c r="J23" s="14" t="s">
        <v>530</v>
      </c>
      <c r="K23" s="92">
        <v>20</v>
      </c>
      <c r="L23" s="14"/>
      <c r="M23" s="14"/>
      <c r="N23" s="14"/>
    </row>
    <row r="24" s="2" customFormat="1" ht="33.75" spans="1:14">
      <c r="A24" s="13"/>
      <c r="B24" s="78"/>
      <c r="C24" s="15"/>
      <c r="D24" s="81"/>
      <c r="E24" s="14"/>
      <c r="F24" s="75" t="s">
        <v>515</v>
      </c>
      <c r="G24" s="14" t="s">
        <v>516</v>
      </c>
      <c r="H24" s="14" t="s">
        <v>551</v>
      </c>
      <c r="I24" s="14" t="s">
        <v>552</v>
      </c>
      <c r="J24" s="14" t="s">
        <v>553</v>
      </c>
      <c r="K24" s="92">
        <v>15</v>
      </c>
      <c r="L24" s="14"/>
      <c r="M24" s="14"/>
      <c r="N24" s="14"/>
    </row>
    <row r="25" s="2" customFormat="1" ht="33.75" spans="1:14">
      <c r="A25" s="13"/>
      <c r="B25" s="78"/>
      <c r="C25" s="15"/>
      <c r="D25" s="81"/>
      <c r="E25" s="14"/>
      <c r="F25" s="75"/>
      <c r="G25" s="14" t="s">
        <v>520</v>
      </c>
      <c r="H25" s="14" t="s">
        <v>557</v>
      </c>
      <c r="I25" s="14" t="s">
        <v>518</v>
      </c>
      <c r="J25" s="14" t="s">
        <v>558</v>
      </c>
      <c r="K25" s="92">
        <v>15</v>
      </c>
      <c r="L25" s="14"/>
      <c r="M25" s="14"/>
      <c r="N25" s="14"/>
    </row>
    <row r="26" s="2" customFormat="1" ht="45" spans="1:14">
      <c r="A26" s="13"/>
      <c r="B26" s="78"/>
      <c r="C26" s="15"/>
      <c r="D26" s="81"/>
      <c r="E26" s="14"/>
      <c r="F26" s="75" t="s">
        <v>532</v>
      </c>
      <c r="G26" s="14" t="s">
        <v>533</v>
      </c>
      <c r="H26" s="14" t="s">
        <v>534</v>
      </c>
      <c r="I26" s="14" t="s">
        <v>535</v>
      </c>
      <c r="J26" s="14" t="s">
        <v>536</v>
      </c>
      <c r="K26" s="92">
        <v>15</v>
      </c>
      <c r="L26" s="14"/>
      <c r="M26" s="14"/>
      <c r="N26" s="14"/>
    </row>
    <row r="27" s="2" customFormat="1" ht="22.5" spans="1:14">
      <c r="A27" s="13"/>
      <c r="B27" s="78"/>
      <c r="C27" s="15"/>
      <c r="D27" s="81"/>
      <c r="E27" s="14"/>
      <c r="F27" s="75"/>
      <c r="G27" s="14" t="s">
        <v>537</v>
      </c>
      <c r="H27" s="14" t="s">
        <v>538</v>
      </c>
      <c r="I27" s="14" t="s">
        <v>531</v>
      </c>
      <c r="J27" s="14" t="s">
        <v>563</v>
      </c>
      <c r="K27" s="92">
        <v>15</v>
      </c>
      <c r="L27" s="14"/>
      <c r="M27" s="14"/>
      <c r="N27" s="14"/>
    </row>
    <row r="28" s="2" customFormat="1" ht="22.5" spans="1:14">
      <c r="A28" s="13"/>
      <c r="B28" s="78"/>
      <c r="C28" s="15"/>
      <c r="D28" s="81"/>
      <c r="E28" s="14"/>
      <c r="F28" s="75"/>
      <c r="G28" s="14" t="s">
        <v>554</v>
      </c>
      <c r="H28" s="14" t="s">
        <v>555</v>
      </c>
      <c r="I28" s="84" t="s">
        <v>535</v>
      </c>
      <c r="J28" s="14" t="s">
        <v>556</v>
      </c>
      <c r="K28" s="92">
        <v>15</v>
      </c>
      <c r="L28" s="14"/>
      <c r="M28" s="14"/>
      <c r="N28" s="14"/>
    </row>
    <row r="29" s="2" customFormat="1" ht="45" spans="1:14">
      <c r="A29" s="13"/>
      <c r="B29" s="78"/>
      <c r="C29" s="15"/>
      <c r="D29" s="37"/>
      <c r="E29" s="14"/>
      <c r="F29" s="75" t="s">
        <v>540</v>
      </c>
      <c r="G29" s="14" t="s">
        <v>541</v>
      </c>
      <c r="H29" s="83" t="s">
        <v>542</v>
      </c>
      <c r="I29" s="84" t="s">
        <v>535</v>
      </c>
      <c r="J29" s="83" t="s">
        <v>543</v>
      </c>
      <c r="K29" s="92">
        <v>5</v>
      </c>
      <c r="L29" s="14"/>
      <c r="M29" s="14"/>
      <c r="N29" s="14"/>
    </row>
    <row r="30" s="2" customFormat="1" ht="22.5" spans="1:14">
      <c r="A30" s="34" t="s">
        <v>152</v>
      </c>
      <c r="B30" s="89" t="s">
        <v>565</v>
      </c>
      <c r="C30" s="90">
        <v>5142</v>
      </c>
      <c r="D30" s="34" t="s">
        <v>566</v>
      </c>
      <c r="E30" s="34" t="s">
        <v>566</v>
      </c>
      <c r="F30" s="91" t="s">
        <v>540</v>
      </c>
      <c r="G30" s="92" t="s">
        <v>541</v>
      </c>
      <c r="H30" s="14" t="s">
        <v>567</v>
      </c>
      <c r="I30" s="14" t="s">
        <v>568</v>
      </c>
      <c r="J30" s="14" t="s">
        <v>569</v>
      </c>
      <c r="K30" s="14">
        <v>10</v>
      </c>
      <c r="L30" s="14"/>
      <c r="M30" s="14"/>
      <c r="N30" s="14"/>
    </row>
    <row r="31" s="2" customFormat="1" ht="22.5" spans="1:14">
      <c r="A31" s="34"/>
      <c r="B31" s="89"/>
      <c r="C31" s="90"/>
      <c r="D31" s="34"/>
      <c r="E31" s="34"/>
      <c r="F31" s="91"/>
      <c r="G31" s="92" t="s">
        <v>547</v>
      </c>
      <c r="H31" s="84" t="s">
        <v>548</v>
      </c>
      <c r="I31" s="84" t="s">
        <v>531</v>
      </c>
      <c r="J31" s="84" t="s">
        <v>549</v>
      </c>
      <c r="K31" s="14">
        <v>10</v>
      </c>
      <c r="L31" s="14"/>
      <c r="M31" s="14"/>
      <c r="N31" s="14"/>
    </row>
    <row r="32" s="2" customFormat="1" ht="33.75" spans="1:14">
      <c r="A32" s="34"/>
      <c r="B32" s="89"/>
      <c r="C32" s="90"/>
      <c r="D32" s="34"/>
      <c r="E32" s="34"/>
      <c r="F32" s="91"/>
      <c r="G32" s="92" t="s">
        <v>550</v>
      </c>
      <c r="H32" s="14" t="s">
        <v>551</v>
      </c>
      <c r="I32" s="14" t="s">
        <v>552</v>
      </c>
      <c r="J32" s="14" t="s">
        <v>553</v>
      </c>
      <c r="K32" s="14">
        <v>10</v>
      </c>
      <c r="L32" s="14"/>
      <c r="M32" s="14"/>
      <c r="N32" s="14"/>
    </row>
    <row r="33" s="2" customFormat="1" ht="22.5" spans="1:14">
      <c r="A33" s="34"/>
      <c r="B33" s="89"/>
      <c r="C33" s="90"/>
      <c r="D33" s="34"/>
      <c r="E33" s="34"/>
      <c r="F33" s="93" t="s">
        <v>515</v>
      </c>
      <c r="G33" s="14" t="s">
        <v>516</v>
      </c>
      <c r="H33" s="14" t="s">
        <v>570</v>
      </c>
      <c r="I33" s="14" t="s">
        <v>571</v>
      </c>
      <c r="J33" s="14" t="s">
        <v>572</v>
      </c>
      <c r="K33" s="14">
        <v>10</v>
      </c>
      <c r="L33" s="14"/>
      <c r="M33" s="14"/>
      <c r="N33" s="14"/>
    </row>
    <row r="34" s="2" customFormat="1" ht="33.75" spans="1:14">
      <c r="A34" s="34"/>
      <c r="B34" s="89"/>
      <c r="C34" s="90"/>
      <c r="D34" s="34"/>
      <c r="E34" s="34"/>
      <c r="F34" s="93"/>
      <c r="G34" s="14" t="s">
        <v>520</v>
      </c>
      <c r="H34" s="14" t="s">
        <v>573</v>
      </c>
      <c r="I34" s="14" t="s">
        <v>546</v>
      </c>
      <c r="J34" s="14" t="s">
        <v>574</v>
      </c>
      <c r="K34" s="14">
        <v>10</v>
      </c>
      <c r="L34" s="14"/>
      <c r="M34" s="14"/>
      <c r="N34" s="14"/>
    </row>
    <row r="35" s="2" customFormat="1" ht="22.5" spans="1:14">
      <c r="A35" s="34"/>
      <c r="B35" s="89"/>
      <c r="C35" s="90"/>
      <c r="D35" s="34"/>
      <c r="E35" s="34"/>
      <c r="F35" s="94"/>
      <c r="G35" s="14" t="s">
        <v>524</v>
      </c>
      <c r="H35" s="14" t="s">
        <v>575</v>
      </c>
      <c r="I35" s="14" t="s">
        <v>576</v>
      </c>
      <c r="J35" s="14" t="s">
        <v>577</v>
      </c>
      <c r="K35" s="14">
        <v>10</v>
      </c>
      <c r="L35" s="14"/>
      <c r="M35" s="14"/>
      <c r="N35" s="14"/>
    </row>
    <row r="36" s="2" customFormat="1" ht="22.5" spans="1:14">
      <c r="A36" s="34"/>
      <c r="B36" s="89"/>
      <c r="C36" s="90"/>
      <c r="D36" s="34"/>
      <c r="E36" s="34"/>
      <c r="F36" s="95" t="s">
        <v>528</v>
      </c>
      <c r="G36" s="14" t="s">
        <v>529</v>
      </c>
      <c r="H36" s="14" t="s">
        <v>578</v>
      </c>
      <c r="I36" s="14" t="s">
        <v>535</v>
      </c>
      <c r="J36" s="14" t="s">
        <v>578</v>
      </c>
      <c r="K36" s="14">
        <v>10</v>
      </c>
      <c r="L36" s="14"/>
      <c r="M36" s="14"/>
      <c r="N36" s="14"/>
    </row>
    <row r="37" s="2" customFormat="1" spans="1:14">
      <c r="A37" s="34"/>
      <c r="B37" s="89"/>
      <c r="C37" s="90"/>
      <c r="D37" s="34"/>
      <c r="E37" s="34"/>
      <c r="F37" s="95" t="s">
        <v>532</v>
      </c>
      <c r="G37" s="14" t="s">
        <v>554</v>
      </c>
      <c r="H37" s="14" t="s">
        <v>579</v>
      </c>
      <c r="I37" s="14" t="s">
        <v>580</v>
      </c>
      <c r="J37" s="14" t="s">
        <v>581</v>
      </c>
      <c r="K37" s="14">
        <v>10</v>
      </c>
      <c r="L37" s="14"/>
      <c r="M37" s="14"/>
      <c r="N37" s="14"/>
    </row>
    <row r="38" s="2" customFormat="1" ht="22.5" spans="1:14">
      <c r="A38" s="34"/>
      <c r="B38" s="89"/>
      <c r="C38" s="90"/>
      <c r="D38" s="34"/>
      <c r="E38" s="34"/>
      <c r="F38" s="95"/>
      <c r="G38" s="14" t="s">
        <v>537</v>
      </c>
      <c r="H38" s="14" t="s">
        <v>582</v>
      </c>
      <c r="I38" s="14" t="s">
        <v>583</v>
      </c>
      <c r="J38" s="14" t="s">
        <v>584</v>
      </c>
      <c r="K38" s="14">
        <v>10</v>
      </c>
      <c r="L38" s="14"/>
      <c r="M38" s="14"/>
      <c r="N38" s="14"/>
    </row>
    <row r="39" s="2" customFormat="1" ht="39.95" customHeight="1" spans="1:14">
      <c r="A39" s="34"/>
      <c r="B39" s="89"/>
      <c r="C39" s="90"/>
      <c r="D39" s="34"/>
      <c r="E39" s="34"/>
      <c r="F39" s="95"/>
      <c r="G39" s="14" t="s">
        <v>533</v>
      </c>
      <c r="H39" s="14" t="s">
        <v>585</v>
      </c>
      <c r="I39" s="14" t="s">
        <v>536</v>
      </c>
      <c r="J39" s="14" t="s">
        <v>586</v>
      </c>
      <c r="K39" s="14">
        <v>10</v>
      </c>
      <c r="L39" s="14"/>
      <c r="M39" s="14"/>
      <c r="N39" s="14"/>
    </row>
    <row r="40" s="2" customFormat="1" ht="22.5" spans="1:14">
      <c r="A40" s="81" t="s">
        <v>152</v>
      </c>
      <c r="B40" s="96" t="s">
        <v>587</v>
      </c>
      <c r="C40" s="97">
        <v>129</v>
      </c>
      <c r="D40" s="81" t="s">
        <v>588</v>
      </c>
      <c r="E40" s="81" t="s">
        <v>588</v>
      </c>
      <c r="F40" s="75" t="s">
        <v>528</v>
      </c>
      <c r="G40" s="14" t="s">
        <v>529</v>
      </c>
      <c r="H40" s="14" t="s">
        <v>530</v>
      </c>
      <c r="I40" s="14" t="s">
        <v>531</v>
      </c>
      <c r="J40" s="14" t="s">
        <v>530</v>
      </c>
      <c r="K40" s="14">
        <v>10</v>
      </c>
      <c r="L40" s="14"/>
      <c r="M40" s="14"/>
      <c r="N40" s="14"/>
    </row>
    <row r="41" s="2" customFormat="1" ht="22.5" spans="1:14">
      <c r="A41" s="81"/>
      <c r="B41" s="96"/>
      <c r="C41" s="97"/>
      <c r="D41" s="81"/>
      <c r="E41" s="81"/>
      <c r="F41" s="80" t="s">
        <v>532</v>
      </c>
      <c r="G41" s="14" t="s">
        <v>537</v>
      </c>
      <c r="H41" s="14" t="s">
        <v>589</v>
      </c>
      <c r="I41" s="14" t="s">
        <v>590</v>
      </c>
      <c r="J41" s="14" t="s">
        <v>591</v>
      </c>
      <c r="K41" s="14">
        <v>10</v>
      </c>
      <c r="L41" s="14"/>
      <c r="M41" s="14"/>
      <c r="N41" s="14"/>
    </row>
    <row r="42" s="2" customFormat="1" ht="22.5" spans="1:14">
      <c r="A42" s="81"/>
      <c r="B42" s="96"/>
      <c r="C42" s="97"/>
      <c r="D42" s="81"/>
      <c r="E42" s="81"/>
      <c r="F42" s="85"/>
      <c r="G42" s="14"/>
      <c r="H42" s="14" t="s">
        <v>592</v>
      </c>
      <c r="I42" s="14" t="s">
        <v>593</v>
      </c>
      <c r="J42" s="14" t="s">
        <v>594</v>
      </c>
      <c r="K42" s="14">
        <v>10</v>
      </c>
      <c r="L42" s="14"/>
      <c r="M42" s="14"/>
      <c r="N42" s="14"/>
    </row>
    <row r="43" s="2" customFormat="1" ht="22.5" spans="1:14">
      <c r="A43" s="81"/>
      <c r="B43" s="96"/>
      <c r="C43" s="97"/>
      <c r="D43" s="81"/>
      <c r="E43" s="81"/>
      <c r="F43" s="85"/>
      <c r="G43" s="14" t="s">
        <v>554</v>
      </c>
      <c r="H43" s="14" t="s">
        <v>595</v>
      </c>
      <c r="I43" s="14" t="s">
        <v>546</v>
      </c>
      <c r="J43" s="14" t="s">
        <v>596</v>
      </c>
      <c r="K43" s="14">
        <v>10</v>
      </c>
      <c r="L43" s="14"/>
      <c r="M43" s="14"/>
      <c r="N43" s="14"/>
    </row>
    <row r="44" s="2" customFormat="1" ht="22.5" spans="1:14">
      <c r="A44" s="81"/>
      <c r="B44" s="96"/>
      <c r="C44" s="97"/>
      <c r="D44" s="81"/>
      <c r="E44" s="81"/>
      <c r="F44" s="85"/>
      <c r="G44" s="14"/>
      <c r="H44" s="14" t="s">
        <v>589</v>
      </c>
      <c r="I44" s="14" t="s">
        <v>590</v>
      </c>
      <c r="J44" s="14" t="s">
        <v>597</v>
      </c>
      <c r="K44" s="14">
        <v>10</v>
      </c>
      <c r="L44" s="14"/>
      <c r="M44" s="14"/>
      <c r="N44" s="14"/>
    </row>
    <row r="45" s="2" customFormat="1" ht="22.5" spans="1:14">
      <c r="A45" s="81"/>
      <c r="B45" s="96"/>
      <c r="C45" s="97"/>
      <c r="D45" s="81"/>
      <c r="E45" s="81"/>
      <c r="F45" s="85"/>
      <c r="G45" s="14"/>
      <c r="H45" s="14" t="s">
        <v>598</v>
      </c>
      <c r="I45" s="14" t="s">
        <v>546</v>
      </c>
      <c r="J45" s="14" t="s">
        <v>599</v>
      </c>
      <c r="K45" s="14">
        <v>10</v>
      </c>
      <c r="L45" s="14"/>
      <c r="M45" s="14"/>
      <c r="N45" s="14"/>
    </row>
    <row r="46" s="2" customFormat="1" ht="22.5" spans="1:14">
      <c r="A46" s="81"/>
      <c r="B46" s="96"/>
      <c r="C46" s="97"/>
      <c r="D46" s="81"/>
      <c r="E46" s="81"/>
      <c r="F46" s="85"/>
      <c r="G46" s="14" t="s">
        <v>533</v>
      </c>
      <c r="H46" s="14" t="s">
        <v>600</v>
      </c>
      <c r="I46" s="14" t="s">
        <v>546</v>
      </c>
      <c r="J46" s="14" t="s">
        <v>600</v>
      </c>
      <c r="K46" s="14">
        <v>10</v>
      </c>
      <c r="L46" s="14"/>
      <c r="M46" s="14"/>
      <c r="N46" s="14"/>
    </row>
    <row r="47" s="2" customFormat="1" spans="1:14">
      <c r="A47" s="81"/>
      <c r="B47" s="96"/>
      <c r="C47" s="97"/>
      <c r="D47" s="81"/>
      <c r="E47" s="81"/>
      <c r="F47" s="85"/>
      <c r="G47" s="14"/>
      <c r="H47" s="14" t="s">
        <v>601</v>
      </c>
      <c r="I47" s="14" t="s">
        <v>546</v>
      </c>
      <c r="J47" s="14" t="s">
        <v>602</v>
      </c>
      <c r="K47" s="14">
        <v>10</v>
      </c>
      <c r="L47" s="14"/>
      <c r="M47" s="14"/>
      <c r="N47" s="14"/>
    </row>
    <row r="48" s="2" customFormat="1" ht="22.5" spans="1:14">
      <c r="A48" s="81"/>
      <c r="B48" s="96"/>
      <c r="C48" s="97"/>
      <c r="D48" s="81"/>
      <c r="E48" s="81"/>
      <c r="F48" s="82"/>
      <c r="G48" s="14"/>
      <c r="H48" s="14" t="s">
        <v>603</v>
      </c>
      <c r="I48" s="14" t="s">
        <v>546</v>
      </c>
      <c r="J48" s="14" t="s">
        <v>604</v>
      </c>
      <c r="K48" s="14">
        <v>10</v>
      </c>
      <c r="L48" s="14"/>
      <c r="M48" s="14"/>
      <c r="N48" s="14"/>
    </row>
    <row r="49" s="2" customFormat="1" ht="22.5" spans="1:14">
      <c r="A49" s="81"/>
      <c r="B49" s="96"/>
      <c r="C49" s="97"/>
      <c r="D49" s="81"/>
      <c r="E49" s="81"/>
      <c r="F49" s="80" t="s">
        <v>515</v>
      </c>
      <c r="G49" s="14" t="s">
        <v>520</v>
      </c>
      <c r="H49" s="14" t="s">
        <v>521</v>
      </c>
      <c r="I49" s="14" t="s">
        <v>518</v>
      </c>
      <c r="J49" s="14" t="s">
        <v>523</v>
      </c>
      <c r="K49" s="14">
        <v>5</v>
      </c>
      <c r="L49" s="14"/>
      <c r="M49" s="14"/>
      <c r="N49" s="14"/>
    </row>
    <row r="50" s="2" customFormat="1" ht="22.5" spans="1:14">
      <c r="A50" s="37"/>
      <c r="B50" s="86"/>
      <c r="C50" s="97"/>
      <c r="D50" s="37"/>
      <c r="E50" s="37"/>
      <c r="F50" s="82"/>
      <c r="G50" s="14" t="s">
        <v>516</v>
      </c>
      <c r="H50" s="14" t="s">
        <v>517</v>
      </c>
      <c r="I50" s="14" t="s">
        <v>518</v>
      </c>
      <c r="J50" s="14" t="s">
        <v>517</v>
      </c>
      <c r="K50" s="14">
        <v>5</v>
      </c>
      <c r="L50" s="14"/>
      <c r="M50" s="14"/>
      <c r="N50" s="14"/>
    </row>
    <row r="51" s="2" customFormat="1" ht="33.75" spans="1:14">
      <c r="A51" s="88" t="s">
        <v>152</v>
      </c>
      <c r="B51" s="98" t="s">
        <v>605</v>
      </c>
      <c r="C51" s="99">
        <v>250</v>
      </c>
      <c r="D51" s="88" t="s">
        <v>606</v>
      </c>
      <c r="E51" s="88" t="s">
        <v>606</v>
      </c>
      <c r="F51" s="75" t="s">
        <v>540</v>
      </c>
      <c r="G51" s="14" t="s">
        <v>541</v>
      </c>
      <c r="H51" s="14" t="s">
        <v>607</v>
      </c>
      <c r="I51" s="14" t="s">
        <v>535</v>
      </c>
      <c r="J51" s="14" t="s">
        <v>608</v>
      </c>
      <c r="K51" s="14">
        <v>10</v>
      </c>
      <c r="L51" s="14"/>
      <c r="M51" s="14"/>
      <c r="N51" s="14"/>
    </row>
    <row r="52" s="2" customFormat="1" ht="22.5" spans="1:14">
      <c r="A52" s="81"/>
      <c r="B52" s="96"/>
      <c r="C52" s="97"/>
      <c r="D52" s="81"/>
      <c r="E52" s="81"/>
      <c r="F52" s="80" t="s">
        <v>532</v>
      </c>
      <c r="G52" s="14" t="s">
        <v>554</v>
      </c>
      <c r="H52" s="14" t="s">
        <v>609</v>
      </c>
      <c r="I52" s="14" t="s">
        <v>610</v>
      </c>
      <c r="J52" s="14" t="s">
        <v>610</v>
      </c>
      <c r="K52" s="14">
        <v>15</v>
      </c>
      <c r="L52" s="14"/>
      <c r="M52" s="14"/>
      <c r="N52" s="14"/>
    </row>
    <row r="53" s="2" customFormat="1" ht="22.5" spans="1:14">
      <c r="A53" s="81"/>
      <c r="B53" s="96"/>
      <c r="C53" s="97"/>
      <c r="D53" s="81"/>
      <c r="E53" s="81"/>
      <c r="F53" s="85"/>
      <c r="G53" s="14" t="s">
        <v>533</v>
      </c>
      <c r="H53" s="14" t="s">
        <v>611</v>
      </c>
      <c r="I53" s="14" t="s">
        <v>612</v>
      </c>
      <c r="J53" s="14" t="s">
        <v>610</v>
      </c>
      <c r="K53" s="14">
        <v>15</v>
      </c>
      <c r="L53" s="14"/>
      <c r="M53" s="14"/>
      <c r="N53" s="14"/>
    </row>
    <row r="54" s="2" customFormat="1" ht="33.75" spans="1:14">
      <c r="A54" s="81"/>
      <c r="B54" s="96"/>
      <c r="C54" s="97"/>
      <c r="D54" s="81"/>
      <c r="E54" s="81"/>
      <c r="F54" s="82"/>
      <c r="G54" s="14" t="s">
        <v>537</v>
      </c>
      <c r="H54" s="14" t="s">
        <v>538</v>
      </c>
      <c r="I54" s="14" t="s">
        <v>531</v>
      </c>
      <c r="J54" s="14" t="s">
        <v>613</v>
      </c>
      <c r="K54" s="14">
        <v>15</v>
      </c>
      <c r="L54" s="14"/>
      <c r="M54" s="14"/>
      <c r="N54" s="14"/>
    </row>
    <row r="55" s="2" customFormat="1" ht="33.75" spans="1:14">
      <c r="A55" s="81"/>
      <c r="B55" s="96"/>
      <c r="C55" s="97"/>
      <c r="D55" s="81"/>
      <c r="E55" s="81"/>
      <c r="F55" s="75" t="s">
        <v>528</v>
      </c>
      <c r="G55" s="14" t="s">
        <v>529</v>
      </c>
      <c r="H55" s="14" t="s">
        <v>614</v>
      </c>
      <c r="I55" s="14" t="s">
        <v>531</v>
      </c>
      <c r="J55" s="14" t="s">
        <v>614</v>
      </c>
      <c r="K55" s="14">
        <v>15</v>
      </c>
      <c r="L55" s="14"/>
      <c r="M55" s="14"/>
      <c r="N55" s="14"/>
    </row>
    <row r="56" s="2" customFormat="1" ht="33.75" spans="1:14">
      <c r="A56" s="81"/>
      <c r="B56" s="96"/>
      <c r="C56" s="97"/>
      <c r="D56" s="81"/>
      <c r="E56" s="81"/>
      <c r="F56" s="80" t="s">
        <v>515</v>
      </c>
      <c r="G56" s="14" t="s">
        <v>520</v>
      </c>
      <c r="H56" s="14" t="s">
        <v>615</v>
      </c>
      <c r="I56" s="14" t="s">
        <v>616</v>
      </c>
      <c r="J56" s="14" t="s">
        <v>617</v>
      </c>
      <c r="K56" s="14">
        <v>15</v>
      </c>
      <c r="L56" s="14"/>
      <c r="M56" s="14"/>
      <c r="N56" s="14"/>
    </row>
    <row r="57" s="2" customFormat="1" ht="33.75" spans="1:14">
      <c r="A57" s="37"/>
      <c r="B57" s="86"/>
      <c r="C57" s="97"/>
      <c r="D57" s="81"/>
      <c r="E57" s="37"/>
      <c r="F57" s="82"/>
      <c r="G57" s="14" t="s">
        <v>516</v>
      </c>
      <c r="H57" s="14" t="s">
        <v>618</v>
      </c>
      <c r="I57" s="14" t="s">
        <v>616</v>
      </c>
      <c r="J57" s="14" t="s">
        <v>619</v>
      </c>
      <c r="K57" s="14">
        <v>15</v>
      </c>
      <c r="L57" s="14"/>
      <c r="M57" s="14"/>
      <c r="N57" s="14"/>
    </row>
    <row r="58" s="2" customFormat="1" ht="22.5" spans="1:14">
      <c r="A58" s="88" t="s">
        <v>152</v>
      </c>
      <c r="B58" s="98" t="s">
        <v>620</v>
      </c>
      <c r="C58" s="99">
        <v>1800</v>
      </c>
      <c r="D58" s="88" t="s">
        <v>621</v>
      </c>
      <c r="E58" s="88" t="s">
        <v>621</v>
      </c>
      <c r="F58" s="75" t="s">
        <v>540</v>
      </c>
      <c r="G58" s="14" t="s">
        <v>541</v>
      </c>
      <c r="H58" s="14" t="s">
        <v>622</v>
      </c>
      <c r="I58" s="14" t="s">
        <v>535</v>
      </c>
      <c r="J58" s="14" t="s">
        <v>623</v>
      </c>
      <c r="K58" s="14">
        <v>5</v>
      </c>
      <c r="L58" s="14"/>
      <c r="M58" s="14"/>
      <c r="N58" s="14"/>
    </row>
    <row r="59" s="2" customFormat="1" ht="33.75" spans="1:14">
      <c r="A59" s="81"/>
      <c r="B59" s="96"/>
      <c r="C59" s="97"/>
      <c r="D59" s="81"/>
      <c r="E59" s="81"/>
      <c r="F59" s="75"/>
      <c r="G59" s="14" t="s">
        <v>547</v>
      </c>
      <c r="H59" s="14" t="s">
        <v>551</v>
      </c>
      <c r="I59" s="14" t="s">
        <v>552</v>
      </c>
      <c r="J59" s="14" t="s">
        <v>553</v>
      </c>
      <c r="K59" s="14">
        <v>10</v>
      </c>
      <c r="L59" s="14"/>
      <c r="M59" s="14"/>
      <c r="N59" s="14"/>
    </row>
    <row r="60" s="2" customFormat="1" ht="22.5" spans="1:14">
      <c r="A60" s="81"/>
      <c r="B60" s="96"/>
      <c r="C60" s="97"/>
      <c r="D60" s="81"/>
      <c r="E60" s="81"/>
      <c r="F60" s="75" t="s">
        <v>528</v>
      </c>
      <c r="G60" s="14" t="s">
        <v>529</v>
      </c>
      <c r="H60" s="14" t="s">
        <v>624</v>
      </c>
      <c r="I60" s="14" t="s">
        <v>535</v>
      </c>
      <c r="J60" s="14" t="s">
        <v>624</v>
      </c>
      <c r="K60" s="14">
        <v>15</v>
      </c>
      <c r="L60" s="14"/>
      <c r="M60" s="14"/>
      <c r="N60" s="14"/>
    </row>
    <row r="61" s="2" customFormat="1" ht="33.75" spans="1:14">
      <c r="A61" s="81"/>
      <c r="B61" s="96"/>
      <c r="C61" s="97"/>
      <c r="D61" s="81"/>
      <c r="E61" s="81"/>
      <c r="F61" s="80" t="s">
        <v>515</v>
      </c>
      <c r="G61" s="14" t="s">
        <v>516</v>
      </c>
      <c r="H61" s="14" t="s">
        <v>625</v>
      </c>
      <c r="I61" s="14" t="s">
        <v>535</v>
      </c>
      <c r="J61" s="14" t="s">
        <v>626</v>
      </c>
      <c r="K61" s="14">
        <v>15</v>
      </c>
      <c r="L61" s="14"/>
      <c r="M61" s="14"/>
      <c r="N61" s="14"/>
    </row>
    <row r="62" s="2" customFormat="1" ht="22.5" spans="1:14">
      <c r="A62" s="81"/>
      <c r="B62" s="96"/>
      <c r="C62" s="97"/>
      <c r="D62" s="81"/>
      <c r="E62" s="81"/>
      <c r="F62" s="85"/>
      <c r="G62" s="14" t="s">
        <v>524</v>
      </c>
      <c r="H62" s="84" t="s">
        <v>627</v>
      </c>
      <c r="I62" s="84" t="s">
        <v>531</v>
      </c>
      <c r="J62" s="14" t="s">
        <v>623</v>
      </c>
      <c r="K62" s="14">
        <v>10</v>
      </c>
      <c r="L62" s="14"/>
      <c r="M62" s="14"/>
      <c r="N62" s="14"/>
    </row>
    <row r="63" s="2" customFormat="1" ht="45" spans="1:14">
      <c r="A63" s="81"/>
      <c r="B63" s="96"/>
      <c r="C63" s="97"/>
      <c r="D63" s="81"/>
      <c r="E63" s="81"/>
      <c r="F63" s="85"/>
      <c r="G63" s="14" t="s">
        <v>520</v>
      </c>
      <c r="H63" s="14" t="s">
        <v>628</v>
      </c>
      <c r="I63" s="14" t="s">
        <v>535</v>
      </c>
      <c r="J63" s="14" t="s">
        <v>628</v>
      </c>
      <c r="K63" s="14">
        <v>15</v>
      </c>
      <c r="L63" s="14"/>
      <c r="M63" s="14"/>
      <c r="N63" s="14"/>
    </row>
    <row r="64" s="2" customFormat="1" ht="45" spans="1:14">
      <c r="A64" s="81"/>
      <c r="B64" s="96"/>
      <c r="C64" s="97"/>
      <c r="D64" s="81"/>
      <c r="E64" s="81"/>
      <c r="F64" s="75" t="s">
        <v>532</v>
      </c>
      <c r="G64" s="14" t="s">
        <v>533</v>
      </c>
      <c r="H64" s="14" t="s">
        <v>534</v>
      </c>
      <c r="I64" s="14" t="s">
        <v>629</v>
      </c>
      <c r="J64" s="14" t="s">
        <v>536</v>
      </c>
      <c r="K64" s="14">
        <v>10</v>
      </c>
      <c r="L64" s="14"/>
      <c r="M64" s="14"/>
      <c r="N64" s="14"/>
    </row>
    <row r="65" s="2" customFormat="1" ht="67.5" spans="1:14">
      <c r="A65" s="81"/>
      <c r="B65" s="96"/>
      <c r="C65" s="97"/>
      <c r="D65" s="81"/>
      <c r="E65" s="81"/>
      <c r="F65" s="75"/>
      <c r="G65" s="14" t="s">
        <v>554</v>
      </c>
      <c r="H65" s="14" t="s">
        <v>630</v>
      </c>
      <c r="I65" s="14" t="s">
        <v>522</v>
      </c>
      <c r="J65" s="14" t="s">
        <v>630</v>
      </c>
      <c r="K65" s="14">
        <v>10</v>
      </c>
      <c r="L65" s="14"/>
      <c r="M65" s="14"/>
      <c r="N65" s="14"/>
    </row>
    <row r="66" s="2" customFormat="1" ht="20.1" customHeight="1" spans="1:14">
      <c r="A66" s="37"/>
      <c r="B66" s="86"/>
      <c r="C66" s="87"/>
      <c r="D66" s="37"/>
      <c r="E66" s="37"/>
      <c r="F66" s="75"/>
      <c r="G66" s="14" t="s">
        <v>537</v>
      </c>
      <c r="H66" s="14" t="s">
        <v>538</v>
      </c>
      <c r="I66" s="14" t="s">
        <v>531</v>
      </c>
      <c r="J66" s="14" t="s">
        <v>539</v>
      </c>
      <c r="K66" s="14">
        <v>10</v>
      </c>
      <c r="L66" s="14"/>
      <c r="M66" s="14"/>
      <c r="N66" s="14"/>
    </row>
    <row r="67" s="2" customFormat="1" ht="22.5" spans="1:14">
      <c r="A67" s="88" t="s">
        <v>152</v>
      </c>
      <c r="B67" s="98" t="s">
        <v>631</v>
      </c>
      <c r="C67" s="99">
        <v>80</v>
      </c>
      <c r="D67" s="88" t="s">
        <v>632</v>
      </c>
      <c r="E67" s="88" t="s">
        <v>632</v>
      </c>
      <c r="F67" s="75" t="s">
        <v>540</v>
      </c>
      <c r="G67" s="14" t="s">
        <v>541</v>
      </c>
      <c r="H67" s="14" t="s">
        <v>555</v>
      </c>
      <c r="I67" s="84" t="s">
        <v>535</v>
      </c>
      <c r="J67" s="14" t="s">
        <v>556</v>
      </c>
      <c r="K67" s="14">
        <v>10</v>
      </c>
      <c r="L67" s="14"/>
      <c r="M67" s="14"/>
      <c r="N67" s="14"/>
    </row>
    <row r="68" s="2" customFormat="1" ht="21.95" customHeight="1" spans="1:14">
      <c r="A68" s="81"/>
      <c r="B68" s="96"/>
      <c r="C68" s="97"/>
      <c r="D68" s="81"/>
      <c r="E68" s="81"/>
      <c r="F68" s="75" t="s">
        <v>532</v>
      </c>
      <c r="G68" s="14" t="s">
        <v>537</v>
      </c>
      <c r="H68" s="14" t="s">
        <v>538</v>
      </c>
      <c r="I68" s="14" t="s">
        <v>531</v>
      </c>
      <c r="J68" s="14" t="s">
        <v>539</v>
      </c>
      <c r="K68" s="14">
        <v>15</v>
      </c>
      <c r="L68" s="14"/>
      <c r="M68" s="14"/>
      <c r="N68" s="14"/>
    </row>
    <row r="69" s="2" customFormat="1" ht="45" spans="1:14">
      <c r="A69" s="81"/>
      <c r="B69" s="96"/>
      <c r="C69" s="97"/>
      <c r="D69" s="81"/>
      <c r="E69" s="81"/>
      <c r="F69" s="75"/>
      <c r="G69" s="14" t="s">
        <v>533</v>
      </c>
      <c r="H69" s="14" t="s">
        <v>534</v>
      </c>
      <c r="I69" s="14" t="s">
        <v>629</v>
      </c>
      <c r="J69" s="14" t="s">
        <v>536</v>
      </c>
      <c r="K69" s="14">
        <v>15</v>
      </c>
      <c r="L69" s="14"/>
      <c r="M69" s="14"/>
      <c r="N69" s="14"/>
    </row>
    <row r="70" s="2" customFormat="1" ht="22.5" spans="1:14">
      <c r="A70" s="81"/>
      <c r="B70" s="96"/>
      <c r="C70" s="97"/>
      <c r="D70" s="81"/>
      <c r="E70" s="81"/>
      <c r="F70" s="75"/>
      <c r="G70" s="14" t="s">
        <v>554</v>
      </c>
      <c r="H70" s="14" t="s">
        <v>555</v>
      </c>
      <c r="I70" s="84" t="s">
        <v>535</v>
      </c>
      <c r="J70" s="14" t="s">
        <v>556</v>
      </c>
      <c r="K70" s="14">
        <v>15</v>
      </c>
      <c r="L70" s="14"/>
      <c r="M70" s="14"/>
      <c r="N70" s="14"/>
    </row>
    <row r="71" s="2" customFormat="1" ht="22.5" spans="1:14">
      <c r="A71" s="81"/>
      <c r="B71" s="96"/>
      <c r="C71" s="97"/>
      <c r="D71" s="81"/>
      <c r="E71" s="81"/>
      <c r="F71" s="75" t="s">
        <v>528</v>
      </c>
      <c r="G71" s="14" t="s">
        <v>529</v>
      </c>
      <c r="H71" s="14" t="s">
        <v>530</v>
      </c>
      <c r="I71" s="14" t="s">
        <v>531</v>
      </c>
      <c r="J71" s="14" t="s">
        <v>530</v>
      </c>
      <c r="K71" s="14">
        <v>15</v>
      </c>
      <c r="L71" s="14"/>
      <c r="M71" s="14"/>
      <c r="N71" s="14"/>
    </row>
    <row r="72" s="2" customFormat="1" ht="22.5" spans="1:14">
      <c r="A72" s="81"/>
      <c r="B72" s="96"/>
      <c r="C72" s="97"/>
      <c r="D72" s="81"/>
      <c r="E72" s="81"/>
      <c r="F72" s="75" t="s">
        <v>515</v>
      </c>
      <c r="G72" s="14" t="s">
        <v>524</v>
      </c>
      <c r="H72" s="84" t="s">
        <v>627</v>
      </c>
      <c r="I72" s="84" t="s">
        <v>531</v>
      </c>
      <c r="J72" s="14" t="s">
        <v>633</v>
      </c>
      <c r="K72" s="14">
        <v>10</v>
      </c>
      <c r="L72" s="14"/>
      <c r="M72" s="14"/>
      <c r="N72" s="14"/>
    </row>
    <row r="73" s="2" customFormat="1" ht="22.5" spans="1:14">
      <c r="A73" s="81"/>
      <c r="B73" s="96"/>
      <c r="C73" s="97"/>
      <c r="D73" s="81"/>
      <c r="E73" s="81"/>
      <c r="F73" s="75"/>
      <c r="G73" s="14" t="s">
        <v>520</v>
      </c>
      <c r="H73" s="84" t="s">
        <v>548</v>
      </c>
      <c r="I73" s="84" t="s">
        <v>531</v>
      </c>
      <c r="J73" s="84" t="s">
        <v>549</v>
      </c>
      <c r="K73" s="14">
        <v>10</v>
      </c>
      <c r="L73" s="14"/>
      <c r="M73" s="14"/>
      <c r="N73" s="14"/>
    </row>
    <row r="74" s="2" customFormat="1" ht="33.75" spans="1:14">
      <c r="A74" s="37"/>
      <c r="B74" s="86"/>
      <c r="C74" s="87"/>
      <c r="D74" s="37"/>
      <c r="E74" s="37"/>
      <c r="F74" s="75"/>
      <c r="G74" s="14" t="s">
        <v>516</v>
      </c>
      <c r="H74" s="14" t="s">
        <v>551</v>
      </c>
      <c r="I74" s="14" t="s">
        <v>552</v>
      </c>
      <c r="J74" s="14" t="s">
        <v>553</v>
      </c>
      <c r="K74" s="14">
        <v>10</v>
      </c>
      <c r="L74" s="14"/>
      <c r="M74" s="14"/>
      <c r="N74" s="14"/>
    </row>
    <row r="75" spans="1:14">
      <c r="A75" s="74" t="s">
        <v>634</v>
      </c>
      <c r="B75" s="77" t="s">
        <v>155</v>
      </c>
      <c r="C75" s="76">
        <v>560</v>
      </c>
      <c r="D75" s="77"/>
      <c r="E75" s="77"/>
      <c r="F75" s="77"/>
      <c r="G75" s="77"/>
      <c r="H75" s="77"/>
      <c r="I75" s="77"/>
      <c r="J75" s="77"/>
      <c r="K75" s="74"/>
      <c r="L75" s="77"/>
      <c r="M75" s="77"/>
      <c r="N75" s="77"/>
    </row>
    <row r="76" ht="22.5" spans="1:14">
      <c r="A76" s="13" t="s">
        <v>154</v>
      </c>
      <c r="B76" s="14" t="s">
        <v>635</v>
      </c>
      <c r="C76" s="15">
        <v>234</v>
      </c>
      <c r="D76" s="14" t="s">
        <v>636</v>
      </c>
      <c r="E76" s="14" t="s">
        <v>636</v>
      </c>
      <c r="F76" s="77" t="s">
        <v>532</v>
      </c>
      <c r="G76" s="14" t="s">
        <v>537</v>
      </c>
      <c r="H76" s="14" t="s">
        <v>538</v>
      </c>
      <c r="I76" s="14" t="s">
        <v>637</v>
      </c>
      <c r="J76" s="14" t="s">
        <v>638</v>
      </c>
      <c r="K76" s="13" t="s">
        <v>639</v>
      </c>
      <c r="L76" s="14"/>
      <c r="M76" s="14"/>
      <c r="N76" s="14"/>
    </row>
    <row r="77" ht="22.5" spans="1:14">
      <c r="A77" s="13"/>
      <c r="B77" s="14"/>
      <c r="C77" s="15"/>
      <c r="D77" s="14"/>
      <c r="E77" s="14"/>
      <c r="F77" s="77"/>
      <c r="G77" s="14" t="s">
        <v>554</v>
      </c>
      <c r="H77" s="14" t="s">
        <v>640</v>
      </c>
      <c r="I77" s="14" t="s">
        <v>641</v>
      </c>
      <c r="J77" s="14" t="s">
        <v>642</v>
      </c>
      <c r="K77" s="13" t="s">
        <v>639</v>
      </c>
      <c r="L77" s="14"/>
      <c r="M77" s="14"/>
      <c r="N77" s="14"/>
    </row>
    <row r="78" ht="45" spans="1:14">
      <c r="A78" s="13"/>
      <c r="B78" s="14"/>
      <c r="C78" s="15"/>
      <c r="D78" s="14"/>
      <c r="E78" s="14"/>
      <c r="F78" s="77"/>
      <c r="G78" s="14" t="s">
        <v>533</v>
      </c>
      <c r="H78" s="14" t="s">
        <v>534</v>
      </c>
      <c r="I78" s="14" t="s">
        <v>629</v>
      </c>
      <c r="J78" s="14" t="s">
        <v>536</v>
      </c>
      <c r="K78" s="13" t="s">
        <v>639</v>
      </c>
      <c r="L78" s="14"/>
      <c r="M78" s="14"/>
      <c r="N78" s="14"/>
    </row>
    <row r="79" ht="45" spans="1:14">
      <c r="A79" s="13"/>
      <c r="B79" s="14"/>
      <c r="C79" s="15"/>
      <c r="D79" s="14"/>
      <c r="E79" s="14"/>
      <c r="F79" s="77" t="s">
        <v>515</v>
      </c>
      <c r="G79" s="14" t="s">
        <v>524</v>
      </c>
      <c r="H79" s="14" t="s">
        <v>542</v>
      </c>
      <c r="I79" s="14" t="s">
        <v>546</v>
      </c>
      <c r="J79" s="14" t="s">
        <v>543</v>
      </c>
      <c r="K79" s="13" t="s">
        <v>639</v>
      </c>
      <c r="L79" s="14"/>
      <c r="M79" s="14"/>
      <c r="N79" s="14"/>
    </row>
    <row r="80" ht="67.5" spans="1:14">
      <c r="A80" s="13"/>
      <c r="B80" s="14"/>
      <c r="C80" s="15"/>
      <c r="D80" s="14"/>
      <c r="E80" s="14"/>
      <c r="F80" s="77"/>
      <c r="G80" s="14" t="s">
        <v>516</v>
      </c>
      <c r="H80" s="14" t="s">
        <v>643</v>
      </c>
      <c r="I80" s="14" t="s">
        <v>629</v>
      </c>
      <c r="J80" s="14" t="s">
        <v>644</v>
      </c>
      <c r="K80" s="13" t="s">
        <v>639</v>
      </c>
      <c r="L80" s="14"/>
      <c r="M80" s="14"/>
      <c r="N80" s="14"/>
    </row>
    <row r="81" ht="22.5" spans="1:14">
      <c r="A81" s="13"/>
      <c r="B81" s="14"/>
      <c r="C81" s="15"/>
      <c r="D81" s="14"/>
      <c r="E81" s="14"/>
      <c r="F81" s="77"/>
      <c r="G81" s="14" t="s">
        <v>520</v>
      </c>
      <c r="H81" s="14" t="s">
        <v>645</v>
      </c>
      <c r="I81" s="14" t="s">
        <v>629</v>
      </c>
      <c r="J81" s="14" t="s">
        <v>646</v>
      </c>
      <c r="K81" s="13" t="s">
        <v>639</v>
      </c>
      <c r="L81" s="14"/>
      <c r="M81" s="14"/>
      <c r="N81" s="14"/>
    </row>
    <row r="82" ht="45" spans="1:14">
      <c r="A82" s="13"/>
      <c r="B82" s="14"/>
      <c r="C82" s="15"/>
      <c r="D82" s="14"/>
      <c r="E82" s="14"/>
      <c r="F82" s="77" t="s">
        <v>540</v>
      </c>
      <c r="G82" s="14" t="s">
        <v>541</v>
      </c>
      <c r="H82" s="14" t="s">
        <v>647</v>
      </c>
      <c r="I82" s="14" t="s">
        <v>648</v>
      </c>
      <c r="J82" s="14" t="s">
        <v>649</v>
      </c>
      <c r="K82" s="13" t="s">
        <v>639</v>
      </c>
      <c r="L82" s="14"/>
      <c r="M82" s="14"/>
      <c r="N82" s="14"/>
    </row>
    <row r="83" ht="33.75" spans="1:14">
      <c r="A83" s="13"/>
      <c r="B83" s="14"/>
      <c r="C83" s="15"/>
      <c r="D83" s="14"/>
      <c r="E83" s="14"/>
      <c r="F83" s="77"/>
      <c r="G83" s="14" t="s">
        <v>550</v>
      </c>
      <c r="H83" s="14" t="s">
        <v>650</v>
      </c>
      <c r="I83" s="14" t="s">
        <v>637</v>
      </c>
      <c r="J83" s="14" t="s">
        <v>651</v>
      </c>
      <c r="K83" s="13" t="s">
        <v>639</v>
      </c>
      <c r="L83" s="14"/>
      <c r="M83" s="14"/>
      <c r="N83" s="14"/>
    </row>
    <row r="84" ht="22.5" spans="1:14">
      <c r="A84" s="13"/>
      <c r="B84" s="14"/>
      <c r="C84" s="15"/>
      <c r="D84" s="14"/>
      <c r="E84" s="14"/>
      <c r="F84" s="77"/>
      <c r="G84" s="14" t="s">
        <v>547</v>
      </c>
      <c r="H84" s="14" t="s">
        <v>652</v>
      </c>
      <c r="I84" s="14" t="s">
        <v>637</v>
      </c>
      <c r="J84" s="14" t="s">
        <v>549</v>
      </c>
      <c r="K84" s="13" t="s">
        <v>639</v>
      </c>
      <c r="L84" s="14"/>
      <c r="M84" s="14"/>
      <c r="N84" s="14"/>
    </row>
    <row r="85" ht="22.5" spans="1:14">
      <c r="A85" s="13"/>
      <c r="B85" s="14"/>
      <c r="C85" s="15"/>
      <c r="D85" s="14"/>
      <c r="E85" s="14"/>
      <c r="F85" s="77" t="s">
        <v>528</v>
      </c>
      <c r="G85" s="14" t="s">
        <v>529</v>
      </c>
      <c r="H85" s="14" t="s">
        <v>653</v>
      </c>
      <c r="I85" s="14" t="s">
        <v>629</v>
      </c>
      <c r="J85" s="14" t="s">
        <v>654</v>
      </c>
      <c r="K85" s="13" t="s">
        <v>639</v>
      </c>
      <c r="L85" s="14"/>
      <c r="M85" s="14"/>
      <c r="N85" s="14"/>
    </row>
    <row r="86" ht="22.5" spans="1:14">
      <c r="A86" s="13" t="s">
        <v>154</v>
      </c>
      <c r="B86" s="14" t="s">
        <v>655</v>
      </c>
      <c r="C86" s="15">
        <v>79.76</v>
      </c>
      <c r="D86" s="14" t="s">
        <v>656</v>
      </c>
      <c r="E86" s="14" t="s">
        <v>636</v>
      </c>
      <c r="F86" s="77" t="s">
        <v>528</v>
      </c>
      <c r="G86" s="14" t="s">
        <v>529</v>
      </c>
      <c r="H86" s="14" t="s">
        <v>653</v>
      </c>
      <c r="I86" s="14" t="s">
        <v>648</v>
      </c>
      <c r="J86" s="14" t="s">
        <v>654</v>
      </c>
      <c r="K86" s="13" t="s">
        <v>639</v>
      </c>
      <c r="L86" s="14"/>
      <c r="M86" s="14"/>
      <c r="N86" s="14"/>
    </row>
    <row r="87" ht="67.5" spans="1:14">
      <c r="A87" s="13"/>
      <c r="B87" s="14"/>
      <c r="C87" s="15"/>
      <c r="D87" s="14"/>
      <c r="E87" s="14"/>
      <c r="F87" s="77" t="s">
        <v>515</v>
      </c>
      <c r="G87" s="14" t="s">
        <v>516</v>
      </c>
      <c r="H87" s="14" t="s">
        <v>643</v>
      </c>
      <c r="I87" s="14" t="s">
        <v>648</v>
      </c>
      <c r="J87" s="14" t="s">
        <v>644</v>
      </c>
      <c r="K87" s="13" t="s">
        <v>639</v>
      </c>
      <c r="L87" s="14"/>
      <c r="M87" s="14"/>
      <c r="N87" s="14"/>
    </row>
    <row r="88" ht="22.5" spans="1:14">
      <c r="A88" s="13"/>
      <c r="B88" s="14"/>
      <c r="C88" s="15"/>
      <c r="D88" s="14"/>
      <c r="E88" s="14"/>
      <c r="F88" s="77"/>
      <c r="G88" s="14" t="s">
        <v>520</v>
      </c>
      <c r="H88" s="14" t="s">
        <v>645</v>
      </c>
      <c r="I88" s="14" t="s">
        <v>648</v>
      </c>
      <c r="J88" s="14" t="s">
        <v>646</v>
      </c>
      <c r="K88" s="13" t="s">
        <v>639</v>
      </c>
      <c r="L88" s="14"/>
      <c r="M88" s="14"/>
      <c r="N88" s="14"/>
    </row>
    <row r="89" ht="45" spans="1:14">
      <c r="A89" s="13"/>
      <c r="B89" s="14"/>
      <c r="C89" s="15"/>
      <c r="D89" s="14"/>
      <c r="E89" s="14"/>
      <c r="F89" s="77"/>
      <c r="G89" s="14" t="s">
        <v>524</v>
      </c>
      <c r="H89" s="14" t="s">
        <v>542</v>
      </c>
      <c r="I89" s="14" t="s">
        <v>546</v>
      </c>
      <c r="J89" s="14" t="s">
        <v>543</v>
      </c>
      <c r="K89" s="13" t="s">
        <v>639</v>
      </c>
      <c r="L89" s="14"/>
      <c r="M89" s="14"/>
      <c r="N89" s="14"/>
    </row>
    <row r="90" ht="45" spans="1:14">
      <c r="A90" s="13"/>
      <c r="B90" s="14"/>
      <c r="C90" s="15"/>
      <c r="D90" s="14"/>
      <c r="E90" s="14"/>
      <c r="F90" s="77" t="s">
        <v>532</v>
      </c>
      <c r="G90" s="14" t="s">
        <v>533</v>
      </c>
      <c r="H90" s="14" t="s">
        <v>534</v>
      </c>
      <c r="I90" s="14" t="s">
        <v>629</v>
      </c>
      <c r="J90" s="14" t="s">
        <v>536</v>
      </c>
      <c r="K90" s="13" t="s">
        <v>639</v>
      </c>
      <c r="L90" s="14"/>
      <c r="M90" s="14"/>
      <c r="N90" s="14"/>
    </row>
    <row r="91" ht="22.5" spans="1:14">
      <c r="A91" s="13"/>
      <c r="B91" s="14"/>
      <c r="C91" s="15"/>
      <c r="D91" s="14"/>
      <c r="E91" s="14"/>
      <c r="F91" s="77"/>
      <c r="G91" s="14" t="s">
        <v>554</v>
      </c>
      <c r="H91" s="14" t="s">
        <v>640</v>
      </c>
      <c r="I91" s="14" t="s">
        <v>641</v>
      </c>
      <c r="J91" s="14" t="s">
        <v>642</v>
      </c>
      <c r="K91" s="13" t="s">
        <v>639</v>
      </c>
      <c r="L91" s="14"/>
      <c r="M91" s="14"/>
      <c r="N91" s="14"/>
    </row>
    <row r="92" ht="22.5" spans="1:14">
      <c r="A92" s="13"/>
      <c r="B92" s="14"/>
      <c r="C92" s="15"/>
      <c r="D92" s="14"/>
      <c r="E92" s="14"/>
      <c r="F92" s="77"/>
      <c r="G92" s="14" t="s">
        <v>537</v>
      </c>
      <c r="H92" s="14" t="s">
        <v>538</v>
      </c>
      <c r="I92" s="14" t="s">
        <v>637</v>
      </c>
      <c r="J92" s="14" t="s">
        <v>638</v>
      </c>
      <c r="K92" s="13" t="s">
        <v>639</v>
      </c>
      <c r="L92" s="14"/>
      <c r="M92" s="14"/>
      <c r="N92" s="14"/>
    </row>
    <row r="93" ht="33.75" spans="1:14">
      <c r="A93" s="13"/>
      <c r="B93" s="14"/>
      <c r="C93" s="15"/>
      <c r="D93" s="14"/>
      <c r="E93" s="14"/>
      <c r="F93" s="77" t="s">
        <v>540</v>
      </c>
      <c r="G93" s="14" t="s">
        <v>550</v>
      </c>
      <c r="H93" s="14" t="s">
        <v>650</v>
      </c>
      <c r="I93" s="14" t="s">
        <v>637</v>
      </c>
      <c r="J93" s="14" t="s">
        <v>651</v>
      </c>
      <c r="K93" s="13" t="s">
        <v>639</v>
      </c>
      <c r="L93" s="14"/>
      <c r="M93" s="14"/>
      <c r="N93" s="14"/>
    </row>
    <row r="94" ht="45" spans="1:14">
      <c r="A94" s="13"/>
      <c r="B94" s="14"/>
      <c r="C94" s="15"/>
      <c r="D94" s="14"/>
      <c r="E94" s="14"/>
      <c r="F94" s="77"/>
      <c r="G94" s="14" t="s">
        <v>541</v>
      </c>
      <c r="H94" s="14" t="s">
        <v>647</v>
      </c>
      <c r="I94" s="14" t="s">
        <v>648</v>
      </c>
      <c r="J94" s="14" t="s">
        <v>649</v>
      </c>
      <c r="K94" s="13" t="s">
        <v>639</v>
      </c>
      <c r="L94" s="14"/>
      <c r="M94" s="14"/>
      <c r="N94" s="14"/>
    </row>
    <row r="95" ht="22.5" spans="1:14">
      <c r="A95" s="13"/>
      <c r="B95" s="14"/>
      <c r="C95" s="15"/>
      <c r="D95" s="14"/>
      <c r="E95" s="14"/>
      <c r="F95" s="77"/>
      <c r="G95" s="14" t="s">
        <v>547</v>
      </c>
      <c r="H95" s="14" t="s">
        <v>548</v>
      </c>
      <c r="I95" s="14" t="s">
        <v>637</v>
      </c>
      <c r="J95" s="14" t="s">
        <v>549</v>
      </c>
      <c r="K95" s="13" t="s">
        <v>639</v>
      </c>
      <c r="L95" s="14"/>
      <c r="M95" s="14"/>
      <c r="N95" s="14"/>
    </row>
    <row r="96" ht="67.5" spans="1:14">
      <c r="A96" s="13" t="s">
        <v>154</v>
      </c>
      <c r="B96" s="14" t="s">
        <v>657</v>
      </c>
      <c r="C96" s="15">
        <v>246.24</v>
      </c>
      <c r="D96" s="14" t="s">
        <v>658</v>
      </c>
      <c r="E96" s="14" t="s">
        <v>636</v>
      </c>
      <c r="F96" s="77" t="s">
        <v>515</v>
      </c>
      <c r="G96" s="14" t="s">
        <v>516</v>
      </c>
      <c r="H96" s="14" t="s">
        <v>643</v>
      </c>
      <c r="I96" s="14" t="s">
        <v>648</v>
      </c>
      <c r="J96" s="14" t="s">
        <v>644</v>
      </c>
      <c r="K96" s="13" t="s">
        <v>639</v>
      </c>
      <c r="L96" s="14"/>
      <c r="M96" s="14"/>
      <c r="N96" s="14"/>
    </row>
    <row r="97" ht="22.5" spans="1:14">
      <c r="A97" s="13"/>
      <c r="B97" s="14"/>
      <c r="C97" s="15"/>
      <c r="D97" s="14"/>
      <c r="E97" s="14"/>
      <c r="F97" s="77"/>
      <c r="G97" s="14" t="s">
        <v>520</v>
      </c>
      <c r="H97" s="14" t="s">
        <v>645</v>
      </c>
      <c r="I97" s="14" t="s">
        <v>648</v>
      </c>
      <c r="J97" s="14" t="s">
        <v>646</v>
      </c>
      <c r="K97" s="13" t="s">
        <v>639</v>
      </c>
      <c r="L97" s="14"/>
      <c r="M97" s="14"/>
      <c r="N97" s="14"/>
    </row>
    <row r="98" ht="45" spans="1:14">
      <c r="A98" s="13"/>
      <c r="B98" s="14"/>
      <c r="C98" s="15"/>
      <c r="D98" s="14"/>
      <c r="E98" s="14"/>
      <c r="F98" s="77"/>
      <c r="G98" s="14" t="s">
        <v>524</v>
      </c>
      <c r="H98" s="14" t="s">
        <v>542</v>
      </c>
      <c r="I98" s="14" t="s">
        <v>546</v>
      </c>
      <c r="J98" s="14" t="s">
        <v>543</v>
      </c>
      <c r="K98" s="13" t="s">
        <v>639</v>
      </c>
      <c r="L98" s="14"/>
      <c r="M98" s="14"/>
      <c r="N98" s="14"/>
    </row>
    <row r="99" ht="45" spans="1:14">
      <c r="A99" s="13"/>
      <c r="B99" s="14"/>
      <c r="C99" s="15"/>
      <c r="D99" s="14"/>
      <c r="E99" s="14"/>
      <c r="F99" s="77" t="s">
        <v>532</v>
      </c>
      <c r="G99" s="14" t="s">
        <v>533</v>
      </c>
      <c r="H99" s="14" t="s">
        <v>534</v>
      </c>
      <c r="I99" s="14" t="s">
        <v>648</v>
      </c>
      <c r="J99" s="14" t="s">
        <v>536</v>
      </c>
      <c r="K99" s="13" t="s">
        <v>639</v>
      </c>
      <c r="L99" s="14"/>
      <c r="M99" s="14"/>
      <c r="N99" s="14"/>
    </row>
    <row r="100" ht="22.5" spans="1:14">
      <c r="A100" s="13"/>
      <c r="B100" s="14"/>
      <c r="C100" s="15"/>
      <c r="D100" s="14"/>
      <c r="E100" s="14"/>
      <c r="F100" s="77"/>
      <c r="G100" s="14" t="s">
        <v>537</v>
      </c>
      <c r="H100" s="14" t="s">
        <v>538</v>
      </c>
      <c r="I100" s="14" t="s">
        <v>637</v>
      </c>
      <c r="J100" s="14" t="s">
        <v>638</v>
      </c>
      <c r="K100" s="13" t="s">
        <v>639</v>
      </c>
      <c r="L100" s="14"/>
      <c r="M100" s="14"/>
      <c r="N100" s="14"/>
    </row>
    <row r="101" ht="22.5" spans="1:14">
      <c r="A101" s="13"/>
      <c r="B101" s="14"/>
      <c r="C101" s="15"/>
      <c r="D101" s="14"/>
      <c r="E101" s="14"/>
      <c r="F101" s="77"/>
      <c r="G101" s="14" t="s">
        <v>554</v>
      </c>
      <c r="H101" s="14" t="s">
        <v>640</v>
      </c>
      <c r="I101" s="14" t="s">
        <v>659</v>
      </c>
      <c r="J101" s="14" t="s">
        <v>642</v>
      </c>
      <c r="K101" s="13" t="s">
        <v>639</v>
      </c>
      <c r="L101" s="14"/>
      <c r="M101" s="14"/>
      <c r="N101" s="14"/>
    </row>
    <row r="102" ht="22.5" spans="1:14">
      <c r="A102" s="13"/>
      <c r="B102" s="14"/>
      <c r="C102" s="15"/>
      <c r="D102" s="14"/>
      <c r="E102" s="14"/>
      <c r="F102" s="77" t="s">
        <v>528</v>
      </c>
      <c r="G102" s="14" t="s">
        <v>529</v>
      </c>
      <c r="H102" s="14" t="s">
        <v>653</v>
      </c>
      <c r="I102" s="14" t="s">
        <v>648</v>
      </c>
      <c r="J102" s="14" t="s">
        <v>654</v>
      </c>
      <c r="K102" s="13" t="s">
        <v>639</v>
      </c>
      <c r="L102" s="14"/>
      <c r="M102" s="14"/>
      <c r="N102" s="14"/>
    </row>
    <row r="103" ht="33.75" spans="1:14">
      <c r="A103" s="13"/>
      <c r="B103" s="14"/>
      <c r="C103" s="15"/>
      <c r="D103" s="14"/>
      <c r="E103" s="14"/>
      <c r="F103" s="77" t="s">
        <v>540</v>
      </c>
      <c r="G103" s="14" t="s">
        <v>550</v>
      </c>
      <c r="H103" s="14" t="s">
        <v>650</v>
      </c>
      <c r="I103" s="14" t="s">
        <v>637</v>
      </c>
      <c r="J103" s="14" t="s">
        <v>651</v>
      </c>
      <c r="K103" s="13" t="s">
        <v>639</v>
      </c>
      <c r="L103" s="14"/>
      <c r="M103" s="14"/>
      <c r="N103" s="14"/>
    </row>
    <row r="104" ht="22.5" spans="1:14">
      <c r="A104" s="13"/>
      <c r="B104" s="14"/>
      <c r="C104" s="15"/>
      <c r="D104" s="14"/>
      <c r="E104" s="14"/>
      <c r="F104" s="77"/>
      <c r="G104" s="14" t="s">
        <v>547</v>
      </c>
      <c r="H104" s="14" t="s">
        <v>548</v>
      </c>
      <c r="I104" s="14" t="s">
        <v>637</v>
      </c>
      <c r="J104" s="14" t="s">
        <v>549</v>
      </c>
      <c r="K104" s="13" t="s">
        <v>639</v>
      </c>
      <c r="L104" s="14"/>
      <c r="M104" s="14"/>
      <c r="N104" s="14"/>
    </row>
    <row r="105" ht="45" spans="1:14">
      <c r="A105" s="13"/>
      <c r="B105" s="14"/>
      <c r="C105" s="15"/>
      <c r="D105" s="14"/>
      <c r="E105" s="14"/>
      <c r="F105" s="77"/>
      <c r="G105" s="14" t="s">
        <v>541</v>
      </c>
      <c r="H105" s="14" t="s">
        <v>647</v>
      </c>
      <c r="I105" s="14" t="s">
        <v>648</v>
      </c>
      <c r="J105" s="14" t="s">
        <v>649</v>
      </c>
      <c r="K105" s="13" t="s">
        <v>639</v>
      </c>
      <c r="L105" s="14"/>
      <c r="M105" s="14"/>
      <c r="N105" s="14"/>
    </row>
    <row r="106" s="4" customFormat="1" ht="32.1" customHeight="1" spans="1:14">
      <c r="A106" s="12" t="s">
        <v>660</v>
      </c>
      <c r="B106" s="100" t="s">
        <v>157</v>
      </c>
      <c r="C106" s="101">
        <v>975.5</v>
      </c>
      <c r="D106" s="100"/>
      <c r="E106" s="100"/>
      <c r="F106" s="100"/>
      <c r="G106" s="100"/>
      <c r="H106" s="100"/>
      <c r="I106" s="100"/>
      <c r="J106" s="100"/>
      <c r="K106" s="100"/>
      <c r="L106" s="12"/>
      <c r="M106" s="100"/>
      <c r="N106" s="100"/>
    </row>
    <row r="107" s="4" customFormat="1" ht="29.1" customHeight="1" spans="1:14">
      <c r="A107" s="39">
        <v>351003</v>
      </c>
      <c r="B107" s="39" t="s">
        <v>661</v>
      </c>
      <c r="C107" s="102">
        <v>333</v>
      </c>
      <c r="D107" s="38" t="s">
        <v>662</v>
      </c>
      <c r="E107" s="38" t="s">
        <v>662</v>
      </c>
      <c r="F107" s="25" t="s">
        <v>532</v>
      </c>
      <c r="G107" s="26" t="s">
        <v>537</v>
      </c>
      <c r="H107" s="26" t="s">
        <v>663</v>
      </c>
      <c r="I107" s="26" t="s">
        <v>664</v>
      </c>
      <c r="J107" s="26" t="s">
        <v>665</v>
      </c>
      <c r="K107" s="25">
        <v>10</v>
      </c>
      <c r="L107" s="25"/>
      <c r="M107" s="26"/>
      <c r="N107" s="26"/>
    </row>
    <row r="108" s="4" customFormat="1" ht="29.1" customHeight="1" spans="1:14">
      <c r="A108" s="16"/>
      <c r="B108" s="16"/>
      <c r="C108" s="17"/>
      <c r="D108" s="42"/>
      <c r="E108" s="42"/>
      <c r="F108" s="25"/>
      <c r="G108" s="26" t="s">
        <v>554</v>
      </c>
      <c r="H108" s="26" t="s">
        <v>666</v>
      </c>
      <c r="I108" s="26" t="s">
        <v>535</v>
      </c>
      <c r="J108" s="26" t="s">
        <v>667</v>
      </c>
      <c r="K108" s="25">
        <v>10</v>
      </c>
      <c r="L108" s="25"/>
      <c r="M108" s="26"/>
      <c r="N108" s="26"/>
    </row>
    <row r="109" s="4" customFormat="1" ht="29.1" customHeight="1" spans="1:14">
      <c r="A109" s="16"/>
      <c r="B109" s="16"/>
      <c r="C109" s="17"/>
      <c r="D109" s="42"/>
      <c r="E109" s="42"/>
      <c r="F109" s="25"/>
      <c r="G109" s="26" t="s">
        <v>533</v>
      </c>
      <c r="H109" s="26" t="s">
        <v>668</v>
      </c>
      <c r="I109" s="26" t="s">
        <v>669</v>
      </c>
      <c r="J109" s="26" t="s">
        <v>670</v>
      </c>
      <c r="K109" s="25">
        <v>10</v>
      </c>
      <c r="L109" s="25"/>
      <c r="M109" s="26"/>
      <c r="N109" s="26"/>
    </row>
    <row r="110" s="4" customFormat="1" ht="29.1" customHeight="1" spans="1:14">
      <c r="A110" s="16"/>
      <c r="B110" s="16"/>
      <c r="C110" s="17"/>
      <c r="D110" s="42"/>
      <c r="E110" s="42"/>
      <c r="F110" s="39" t="s">
        <v>540</v>
      </c>
      <c r="G110" s="14" t="s">
        <v>550</v>
      </c>
      <c r="H110" s="14" t="s">
        <v>551</v>
      </c>
      <c r="I110" s="26" t="s">
        <v>552</v>
      </c>
      <c r="J110" s="26" t="s">
        <v>553</v>
      </c>
      <c r="K110" s="25">
        <v>10</v>
      </c>
      <c r="L110" s="25"/>
      <c r="M110" s="26"/>
      <c r="N110" s="26"/>
    </row>
    <row r="111" s="4" customFormat="1" ht="29.1" customHeight="1" spans="1:14">
      <c r="A111" s="16"/>
      <c r="B111" s="16"/>
      <c r="C111" s="17"/>
      <c r="D111" s="42"/>
      <c r="E111" s="42"/>
      <c r="F111" s="16"/>
      <c r="G111" s="14" t="s">
        <v>547</v>
      </c>
      <c r="H111" s="103" t="s">
        <v>671</v>
      </c>
      <c r="I111" s="68" t="s">
        <v>672</v>
      </c>
      <c r="J111" s="68" t="s">
        <v>672</v>
      </c>
      <c r="K111" s="25">
        <v>10</v>
      </c>
      <c r="L111" s="25"/>
      <c r="M111" s="26"/>
      <c r="N111" s="26"/>
    </row>
    <row r="112" s="4" customFormat="1" ht="38.1" customHeight="1" spans="1:14">
      <c r="A112" s="16"/>
      <c r="B112" s="16"/>
      <c r="C112" s="17"/>
      <c r="D112" s="42"/>
      <c r="E112" s="42"/>
      <c r="F112" s="19"/>
      <c r="G112" s="26" t="s">
        <v>541</v>
      </c>
      <c r="H112" s="26" t="s">
        <v>673</v>
      </c>
      <c r="I112" s="26" t="s">
        <v>674</v>
      </c>
      <c r="J112" s="26" t="s">
        <v>675</v>
      </c>
      <c r="K112" s="25">
        <v>10</v>
      </c>
      <c r="L112" s="25"/>
      <c r="M112" s="26"/>
      <c r="N112" s="26"/>
    </row>
    <row r="113" s="4" customFormat="1" ht="44.1" customHeight="1" spans="1:14">
      <c r="A113" s="16"/>
      <c r="B113" s="16"/>
      <c r="C113" s="17"/>
      <c r="D113" s="42"/>
      <c r="E113" s="42"/>
      <c r="F113" s="25" t="s">
        <v>528</v>
      </c>
      <c r="G113" s="26" t="s">
        <v>529</v>
      </c>
      <c r="H113" s="104" t="s">
        <v>676</v>
      </c>
      <c r="I113" s="104" t="s">
        <v>535</v>
      </c>
      <c r="J113" s="104" t="s">
        <v>677</v>
      </c>
      <c r="K113" s="25">
        <v>10</v>
      </c>
      <c r="L113" s="25"/>
      <c r="M113" s="26"/>
      <c r="N113" s="26"/>
    </row>
    <row r="114" s="4" customFormat="1" ht="54" customHeight="1" spans="1:14">
      <c r="A114" s="16"/>
      <c r="B114" s="16"/>
      <c r="C114" s="17"/>
      <c r="D114" s="42"/>
      <c r="E114" s="42"/>
      <c r="F114" s="39" t="s">
        <v>515</v>
      </c>
      <c r="G114" s="105" t="s">
        <v>520</v>
      </c>
      <c r="H114" s="26" t="s">
        <v>678</v>
      </c>
      <c r="I114" s="104" t="s">
        <v>535</v>
      </c>
      <c r="J114" s="14" t="s">
        <v>679</v>
      </c>
      <c r="K114" s="25">
        <v>10</v>
      </c>
      <c r="L114" s="43"/>
      <c r="M114" s="26"/>
      <c r="N114" s="26"/>
    </row>
    <row r="115" s="4" customFormat="1" ht="36.95" customHeight="1" spans="1:14">
      <c r="A115" s="16"/>
      <c r="B115" s="16"/>
      <c r="C115" s="17"/>
      <c r="D115" s="42"/>
      <c r="E115" s="42"/>
      <c r="F115" s="16"/>
      <c r="G115" s="26" t="s">
        <v>516</v>
      </c>
      <c r="H115" s="14" t="s">
        <v>680</v>
      </c>
      <c r="I115" s="104" t="s">
        <v>535</v>
      </c>
      <c r="J115" s="14" t="s">
        <v>681</v>
      </c>
      <c r="K115" s="25">
        <v>10</v>
      </c>
      <c r="L115" s="25"/>
      <c r="M115" s="26"/>
      <c r="N115" s="26"/>
    </row>
    <row r="116" s="4" customFormat="1" ht="33.95" customHeight="1" spans="1:14">
      <c r="A116" s="19"/>
      <c r="B116" s="19"/>
      <c r="C116" s="20"/>
      <c r="D116" s="48"/>
      <c r="E116" s="48"/>
      <c r="F116" s="19"/>
      <c r="G116" s="38" t="s">
        <v>524</v>
      </c>
      <c r="H116" s="14" t="s">
        <v>682</v>
      </c>
      <c r="I116" s="107" t="s">
        <v>683</v>
      </c>
      <c r="J116" s="26" t="s">
        <v>684</v>
      </c>
      <c r="K116" s="25">
        <v>10</v>
      </c>
      <c r="L116" s="25"/>
      <c r="M116" s="26"/>
      <c r="N116" s="26"/>
    </row>
    <row r="117" s="4" customFormat="1" ht="39.95" customHeight="1" spans="1:14">
      <c r="A117" s="25" t="s">
        <v>156</v>
      </c>
      <c r="B117" s="26" t="s">
        <v>685</v>
      </c>
      <c r="C117" s="106">
        <v>642.5</v>
      </c>
      <c r="D117" s="26" t="s">
        <v>686</v>
      </c>
      <c r="E117" s="26" t="s">
        <v>687</v>
      </c>
      <c r="F117" s="25" t="s">
        <v>528</v>
      </c>
      <c r="G117" s="26" t="s">
        <v>529</v>
      </c>
      <c r="H117" s="26" t="s">
        <v>529</v>
      </c>
      <c r="I117" s="104" t="s">
        <v>535</v>
      </c>
      <c r="J117" s="26" t="s">
        <v>688</v>
      </c>
      <c r="K117" s="25">
        <v>10</v>
      </c>
      <c r="L117" s="25"/>
      <c r="M117" s="26"/>
      <c r="N117" s="26"/>
    </row>
    <row r="118" s="4" customFormat="1" ht="39" customHeight="1" spans="1:14">
      <c r="A118" s="25"/>
      <c r="B118" s="26"/>
      <c r="C118" s="106"/>
      <c r="D118" s="26"/>
      <c r="E118" s="26"/>
      <c r="F118" s="25" t="s">
        <v>515</v>
      </c>
      <c r="G118" s="26" t="s">
        <v>520</v>
      </c>
      <c r="H118" s="26" t="s">
        <v>689</v>
      </c>
      <c r="I118" s="26" t="s">
        <v>690</v>
      </c>
      <c r="J118" s="26" t="s">
        <v>691</v>
      </c>
      <c r="K118" s="25">
        <v>10</v>
      </c>
      <c r="L118" s="25"/>
      <c r="M118" s="26"/>
      <c r="N118" s="26"/>
    </row>
    <row r="119" s="4" customFormat="1" ht="42.95" customHeight="1" spans="1:14">
      <c r="A119" s="25"/>
      <c r="B119" s="26"/>
      <c r="C119" s="106"/>
      <c r="D119" s="26"/>
      <c r="E119" s="26"/>
      <c r="F119" s="25"/>
      <c r="G119" s="26" t="s">
        <v>516</v>
      </c>
      <c r="H119" s="14" t="s">
        <v>680</v>
      </c>
      <c r="I119" s="26" t="s">
        <v>692</v>
      </c>
      <c r="J119" s="26" t="s">
        <v>693</v>
      </c>
      <c r="K119" s="25">
        <v>10</v>
      </c>
      <c r="L119" s="25"/>
      <c r="M119" s="26"/>
      <c r="N119" s="26"/>
    </row>
    <row r="120" s="4" customFormat="1" ht="54" customHeight="1" spans="1:14">
      <c r="A120" s="25"/>
      <c r="B120" s="26"/>
      <c r="C120" s="106"/>
      <c r="D120" s="26"/>
      <c r="E120" s="26"/>
      <c r="F120" s="25"/>
      <c r="G120" s="26" t="s">
        <v>524</v>
      </c>
      <c r="H120" s="26" t="s">
        <v>607</v>
      </c>
      <c r="I120" s="26" t="s">
        <v>535</v>
      </c>
      <c r="J120" s="26" t="s">
        <v>694</v>
      </c>
      <c r="K120" s="25">
        <v>10</v>
      </c>
      <c r="L120" s="25"/>
      <c r="M120" s="26"/>
      <c r="N120" s="26"/>
    </row>
    <row r="121" s="4" customFormat="1" ht="50.1" customHeight="1" spans="1:14">
      <c r="A121" s="25"/>
      <c r="B121" s="26"/>
      <c r="C121" s="106"/>
      <c r="D121" s="26"/>
      <c r="E121" s="26"/>
      <c r="F121" s="25" t="s">
        <v>532</v>
      </c>
      <c r="G121" s="26" t="s">
        <v>533</v>
      </c>
      <c r="H121" s="26" t="s">
        <v>695</v>
      </c>
      <c r="I121" s="26" t="s">
        <v>535</v>
      </c>
      <c r="J121" s="26" t="s">
        <v>696</v>
      </c>
      <c r="K121" s="25">
        <v>10</v>
      </c>
      <c r="L121" s="25"/>
      <c r="M121" s="26"/>
      <c r="N121" s="26"/>
    </row>
    <row r="122" s="4" customFormat="1" ht="162.95" customHeight="1" spans="1:14">
      <c r="A122" s="25"/>
      <c r="B122" s="26"/>
      <c r="C122" s="106"/>
      <c r="D122" s="26"/>
      <c r="E122" s="26"/>
      <c r="F122" s="25"/>
      <c r="G122" s="26" t="s">
        <v>537</v>
      </c>
      <c r="H122" s="26" t="s">
        <v>538</v>
      </c>
      <c r="I122" s="26" t="s">
        <v>531</v>
      </c>
      <c r="J122" s="26" t="s">
        <v>697</v>
      </c>
      <c r="K122" s="25">
        <v>10</v>
      </c>
      <c r="L122" s="25"/>
      <c r="M122" s="26"/>
      <c r="N122" s="26"/>
    </row>
    <row r="123" s="4" customFormat="1" ht="56.1" customHeight="1" spans="1:14">
      <c r="A123" s="25"/>
      <c r="B123" s="26"/>
      <c r="C123" s="106"/>
      <c r="D123" s="26"/>
      <c r="E123" s="26"/>
      <c r="F123" s="25"/>
      <c r="G123" s="26" t="s">
        <v>554</v>
      </c>
      <c r="H123" s="26" t="s">
        <v>698</v>
      </c>
      <c r="I123" s="104" t="s">
        <v>535</v>
      </c>
      <c r="J123" s="14" t="s">
        <v>556</v>
      </c>
      <c r="K123" s="25">
        <v>10</v>
      </c>
      <c r="L123" s="25"/>
      <c r="M123" s="26"/>
      <c r="N123" s="26"/>
    </row>
    <row r="124" s="4" customFormat="1" ht="66" customHeight="1" spans="1:14">
      <c r="A124" s="25"/>
      <c r="B124" s="26"/>
      <c r="C124" s="106"/>
      <c r="D124" s="26"/>
      <c r="E124" s="26"/>
      <c r="F124" s="39" t="s">
        <v>540</v>
      </c>
      <c r="G124" s="14" t="s">
        <v>550</v>
      </c>
      <c r="H124" s="14" t="s">
        <v>551</v>
      </c>
      <c r="I124" s="108" t="s">
        <v>699</v>
      </c>
      <c r="J124" s="14" t="s">
        <v>700</v>
      </c>
      <c r="K124" s="25">
        <v>10</v>
      </c>
      <c r="L124" s="25"/>
      <c r="M124" s="26"/>
      <c r="N124" s="26"/>
    </row>
    <row r="125" s="4" customFormat="1" ht="54.95" customHeight="1" spans="1:14">
      <c r="A125" s="25"/>
      <c r="B125" s="26"/>
      <c r="C125" s="106"/>
      <c r="D125" s="26"/>
      <c r="E125" s="26"/>
      <c r="F125" s="16"/>
      <c r="G125" s="14" t="s">
        <v>547</v>
      </c>
      <c r="H125" s="103" t="s">
        <v>671</v>
      </c>
      <c r="I125" s="108" t="s">
        <v>699</v>
      </c>
      <c r="J125" s="14" t="s">
        <v>671</v>
      </c>
      <c r="K125" s="25">
        <v>10</v>
      </c>
      <c r="L125" s="25"/>
      <c r="M125" s="26"/>
      <c r="N125" s="26"/>
    </row>
    <row r="126" s="4" customFormat="1" ht="54" customHeight="1" spans="1:14">
      <c r="A126" s="25"/>
      <c r="B126" s="26"/>
      <c r="C126" s="106"/>
      <c r="D126" s="26"/>
      <c r="E126" s="26"/>
      <c r="F126" s="19"/>
      <c r="G126" s="26" t="s">
        <v>541</v>
      </c>
      <c r="H126" s="26" t="s">
        <v>701</v>
      </c>
      <c r="I126" s="26" t="s">
        <v>702</v>
      </c>
      <c r="J126" s="26" t="s">
        <v>703</v>
      </c>
      <c r="K126" s="25">
        <v>10</v>
      </c>
      <c r="L126" s="25"/>
      <c r="M126" s="26"/>
      <c r="N126" s="26"/>
    </row>
    <row r="127" s="2" customFormat="1" ht="22.5" spans="1:14">
      <c r="A127" s="74" t="s">
        <v>704</v>
      </c>
      <c r="B127" s="77" t="s">
        <v>161</v>
      </c>
      <c r="C127" s="76">
        <v>167</v>
      </c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</row>
    <row r="128" s="2" customFormat="1" ht="33.75" spans="1:14">
      <c r="A128" s="13" t="s">
        <v>160</v>
      </c>
      <c r="B128" s="14" t="s">
        <v>705</v>
      </c>
      <c r="C128" s="15">
        <v>167</v>
      </c>
      <c r="D128" s="14"/>
      <c r="E128" s="14" t="s">
        <v>706</v>
      </c>
      <c r="F128" s="77" t="s">
        <v>540</v>
      </c>
      <c r="G128" s="14" t="s">
        <v>541</v>
      </c>
      <c r="H128" s="14" t="s">
        <v>707</v>
      </c>
      <c r="I128" s="14" t="s">
        <v>708</v>
      </c>
      <c r="J128" s="14" t="s">
        <v>709</v>
      </c>
      <c r="K128" s="14">
        <v>20</v>
      </c>
      <c r="L128" s="14"/>
      <c r="M128" s="14"/>
      <c r="N128" s="14"/>
    </row>
    <row r="129" s="2" customFormat="1" ht="33.75" spans="1:14">
      <c r="A129" s="13"/>
      <c r="B129" s="14"/>
      <c r="C129" s="15"/>
      <c r="D129" s="14"/>
      <c r="E129" s="14"/>
      <c r="F129" s="77"/>
      <c r="G129" s="14"/>
      <c r="H129" s="14" t="s">
        <v>710</v>
      </c>
      <c r="I129" s="14" t="s">
        <v>708</v>
      </c>
      <c r="J129" s="14" t="s">
        <v>711</v>
      </c>
      <c r="K129" s="14">
        <v>20</v>
      </c>
      <c r="L129" s="14"/>
      <c r="M129" s="14"/>
      <c r="N129" s="14"/>
    </row>
    <row r="130" s="2" customFormat="1" ht="45" spans="1:14">
      <c r="A130" s="13"/>
      <c r="B130" s="14"/>
      <c r="C130" s="15"/>
      <c r="D130" s="14"/>
      <c r="E130" s="14"/>
      <c r="F130" s="77"/>
      <c r="G130" s="14"/>
      <c r="H130" s="14" t="s">
        <v>712</v>
      </c>
      <c r="I130" s="14" t="s">
        <v>708</v>
      </c>
      <c r="J130" s="14" t="s">
        <v>713</v>
      </c>
      <c r="K130" s="14">
        <v>20</v>
      </c>
      <c r="L130" s="14"/>
      <c r="M130" s="14"/>
      <c r="N130" s="14"/>
    </row>
    <row r="131" s="2" customFormat="1" ht="23.1" customHeight="1" spans="1:14">
      <c r="A131" s="13"/>
      <c r="B131" s="14"/>
      <c r="C131" s="15"/>
      <c r="D131" s="14"/>
      <c r="E131" s="14"/>
      <c r="F131" s="77" t="s">
        <v>532</v>
      </c>
      <c r="G131" s="14" t="s">
        <v>554</v>
      </c>
      <c r="H131" s="14" t="s">
        <v>714</v>
      </c>
      <c r="I131" s="14" t="s">
        <v>715</v>
      </c>
      <c r="J131" s="14" t="s">
        <v>716</v>
      </c>
      <c r="K131" s="14">
        <v>20</v>
      </c>
      <c r="L131" s="14"/>
      <c r="M131" s="14"/>
      <c r="N131" s="14"/>
    </row>
    <row r="132" s="2" customFormat="1" ht="45" spans="1:14">
      <c r="A132" s="88"/>
      <c r="B132" s="83"/>
      <c r="C132" s="15"/>
      <c r="D132" s="14"/>
      <c r="E132" s="14"/>
      <c r="F132" s="77"/>
      <c r="G132" s="14"/>
      <c r="H132" s="14" t="s">
        <v>717</v>
      </c>
      <c r="I132" s="14" t="s">
        <v>708</v>
      </c>
      <c r="J132" s="14" t="s">
        <v>718</v>
      </c>
      <c r="K132" s="14">
        <v>20</v>
      </c>
      <c r="L132" s="14"/>
      <c r="M132" s="14"/>
      <c r="N132" s="14"/>
    </row>
    <row r="133" s="5" customFormat="1" spans="1:14">
      <c r="A133" s="109">
        <v>351007</v>
      </c>
      <c r="B133" s="110" t="s">
        <v>165</v>
      </c>
      <c r="C133" s="111">
        <v>51</v>
      </c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</row>
    <row r="134" s="5" customFormat="1" ht="45" spans="1:14">
      <c r="A134" s="112">
        <v>351007</v>
      </c>
      <c r="B134" s="113" t="s">
        <v>719</v>
      </c>
      <c r="C134" s="114">
        <v>51</v>
      </c>
      <c r="D134" s="115" t="s">
        <v>720</v>
      </c>
      <c r="E134" s="115" t="s">
        <v>721</v>
      </c>
      <c r="F134" s="116" t="s">
        <v>540</v>
      </c>
      <c r="G134" s="84" t="s">
        <v>541</v>
      </c>
      <c r="H134" s="84" t="s">
        <v>722</v>
      </c>
      <c r="I134" s="84" t="s">
        <v>648</v>
      </c>
      <c r="J134" s="84" t="s">
        <v>723</v>
      </c>
      <c r="K134" s="84">
        <v>10</v>
      </c>
      <c r="L134" s="84"/>
      <c r="M134" s="84"/>
      <c r="N134" s="84"/>
    </row>
    <row r="135" s="5" customFormat="1" ht="22.5" spans="1:14">
      <c r="A135" s="112"/>
      <c r="B135" s="113"/>
      <c r="C135" s="117"/>
      <c r="D135" s="118"/>
      <c r="E135" s="118"/>
      <c r="F135" s="119"/>
      <c r="G135" s="84" t="s">
        <v>547</v>
      </c>
      <c r="H135" s="84" t="s">
        <v>548</v>
      </c>
      <c r="I135" s="84" t="s">
        <v>637</v>
      </c>
      <c r="J135" s="84" t="s">
        <v>549</v>
      </c>
      <c r="K135" s="84">
        <v>10</v>
      </c>
      <c r="L135" s="84"/>
      <c r="M135" s="84"/>
      <c r="N135" s="84"/>
    </row>
    <row r="136" s="5" customFormat="1" ht="45" spans="1:14">
      <c r="A136" s="112"/>
      <c r="B136" s="113"/>
      <c r="C136" s="117"/>
      <c r="D136" s="118"/>
      <c r="E136" s="118"/>
      <c r="F136" s="120"/>
      <c r="G136" s="84" t="s">
        <v>550</v>
      </c>
      <c r="H136" s="84" t="s">
        <v>724</v>
      </c>
      <c r="I136" s="84" t="s">
        <v>637</v>
      </c>
      <c r="J136" s="84" t="s">
        <v>725</v>
      </c>
      <c r="K136" s="84">
        <v>10</v>
      </c>
      <c r="L136" s="84"/>
      <c r="M136" s="84"/>
      <c r="N136" s="84"/>
    </row>
    <row r="137" s="5" customFormat="1" ht="33.75" spans="1:14">
      <c r="A137" s="112"/>
      <c r="B137" s="113"/>
      <c r="C137" s="117"/>
      <c r="D137" s="118"/>
      <c r="E137" s="118"/>
      <c r="F137" s="116" t="s">
        <v>532</v>
      </c>
      <c r="G137" s="84" t="s">
        <v>537</v>
      </c>
      <c r="H137" s="84" t="s">
        <v>538</v>
      </c>
      <c r="I137" s="84" t="s">
        <v>726</v>
      </c>
      <c r="J137" s="84" t="s">
        <v>727</v>
      </c>
      <c r="K137" s="84">
        <v>10</v>
      </c>
      <c r="L137" s="84"/>
      <c r="M137" s="84"/>
      <c r="N137" s="84"/>
    </row>
    <row r="138" s="5" customFormat="1" ht="45" spans="1:14">
      <c r="A138" s="112"/>
      <c r="B138" s="113"/>
      <c r="C138" s="117"/>
      <c r="D138" s="118"/>
      <c r="E138" s="118"/>
      <c r="F138" s="119"/>
      <c r="G138" s="84" t="s">
        <v>533</v>
      </c>
      <c r="H138" s="84" t="s">
        <v>728</v>
      </c>
      <c r="I138" s="84" t="s">
        <v>637</v>
      </c>
      <c r="J138" s="84" t="s">
        <v>729</v>
      </c>
      <c r="K138" s="84">
        <v>10</v>
      </c>
      <c r="L138" s="84"/>
      <c r="M138" s="84"/>
      <c r="N138" s="84"/>
    </row>
    <row r="139" s="5" customFormat="1" ht="22.5" spans="1:14">
      <c r="A139" s="112"/>
      <c r="B139" s="113"/>
      <c r="C139" s="117"/>
      <c r="D139" s="118"/>
      <c r="E139" s="118"/>
      <c r="F139" s="120"/>
      <c r="G139" s="84" t="s">
        <v>554</v>
      </c>
      <c r="H139" s="84" t="s">
        <v>730</v>
      </c>
      <c r="I139" s="84" t="s">
        <v>637</v>
      </c>
      <c r="J139" s="84" t="s">
        <v>731</v>
      </c>
      <c r="K139" s="84">
        <v>10</v>
      </c>
      <c r="L139" s="84"/>
      <c r="M139" s="84"/>
      <c r="N139" s="84"/>
    </row>
    <row r="140" s="5" customFormat="1" ht="33.75" spans="1:14">
      <c r="A140" s="112"/>
      <c r="B140" s="113"/>
      <c r="C140" s="117"/>
      <c r="D140" s="118"/>
      <c r="E140" s="118"/>
      <c r="F140" s="110" t="s">
        <v>528</v>
      </c>
      <c r="G140" s="84" t="s">
        <v>529</v>
      </c>
      <c r="H140" s="84" t="s">
        <v>732</v>
      </c>
      <c r="I140" s="84" t="s">
        <v>648</v>
      </c>
      <c r="J140" s="84" t="s">
        <v>733</v>
      </c>
      <c r="K140" s="84">
        <v>10</v>
      </c>
      <c r="L140" s="84"/>
      <c r="M140" s="84"/>
      <c r="N140" s="84"/>
    </row>
    <row r="141" s="5" customFormat="1" ht="45" spans="1:14">
      <c r="A141" s="112"/>
      <c r="B141" s="113"/>
      <c r="C141" s="117"/>
      <c r="D141" s="118"/>
      <c r="E141" s="118"/>
      <c r="F141" s="116" t="s">
        <v>515</v>
      </c>
      <c r="G141" s="84" t="s">
        <v>524</v>
      </c>
      <c r="H141" s="84" t="s">
        <v>734</v>
      </c>
      <c r="I141" s="124">
        <v>1</v>
      </c>
      <c r="J141" s="84" t="s">
        <v>735</v>
      </c>
      <c r="K141" s="84">
        <v>10</v>
      </c>
      <c r="L141" s="84"/>
      <c r="M141" s="84"/>
      <c r="N141" s="84"/>
    </row>
    <row r="142" s="5" customFormat="1" ht="22.5" spans="1:14">
      <c r="A142" s="112"/>
      <c r="B142" s="113"/>
      <c r="C142" s="117"/>
      <c r="D142" s="118"/>
      <c r="E142" s="118"/>
      <c r="F142" s="121"/>
      <c r="G142" s="84" t="s">
        <v>520</v>
      </c>
      <c r="H142" s="84" t="s">
        <v>557</v>
      </c>
      <c r="I142" s="84" t="s">
        <v>637</v>
      </c>
      <c r="J142" s="84" t="s">
        <v>736</v>
      </c>
      <c r="K142" s="84">
        <v>10</v>
      </c>
      <c r="L142" s="84"/>
      <c r="M142" s="84"/>
      <c r="N142" s="84"/>
    </row>
    <row r="143" s="5" customFormat="1" ht="22.5" spans="1:14">
      <c r="A143" s="112"/>
      <c r="B143" s="113"/>
      <c r="C143" s="117"/>
      <c r="D143" s="118"/>
      <c r="E143" s="118"/>
      <c r="F143" s="122"/>
      <c r="G143" s="84" t="s">
        <v>516</v>
      </c>
      <c r="H143" s="84" t="s">
        <v>737</v>
      </c>
      <c r="I143" s="84" t="s">
        <v>637</v>
      </c>
      <c r="J143" s="84" t="s">
        <v>738</v>
      </c>
      <c r="K143" s="84">
        <v>10</v>
      </c>
      <c r="L143" s="84"/>
      <c r="M143" s="84"/>
      <c r="N143" s="84"/>
    </row>
    <row r="144" ht="22.5" spans="1:14">
      <c r="A144" s="12" t="s">
        <v>739</v>
      </c>
      <c r="B144" s="100" t="s">
        <v>167</v>
      </c>
      <c r="C144" s="123">
        <v>549.66</v>
      </c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</row>
    <row r="145" ht="22.5" spans="1:14">
      <c r="A145" s="25" t="s">
        <v>166</v>
      </c>
      <c r="B145" s="26" t="s">
        <v>740</v>
      </c>
      <c r="C145" s="27">
        <v>153.66</v>
      </c>
      <c r="D145" s="26" t="s">
        <v>741</v>
      </c>
      <c r="E145" s="26"/>
      <c r="F145" s="100" t="s">
        <v>532</v>
      </c>
      <c r="G145" s="26" t="s">
        <v>537</v>
      </c>
      <c r="H145" s="26" t="s">
        <v>742</v>
      </c>
      <c r="I145" s="26" t="s">
        <v>743</v>
      </c>
      <c r="J145" s="26" t="s">
        <v>742</v>
      </c>
      <c r="K145" s="26">
        <v>10</v>
      </c>
      <c r="L145" s="26"/>
      <c r="M145" s="26"/>
      <c r="N145" s="26"/>
    </row>
    <row r="146" ht="22.5" spans="1:14">
      <c r="A146" s="25"/>
      <c r="B146" s="26"/>
      <c r="C146" s="27"/>
      <c r="D146" s="26"/>
      <c r="E146" s="26"/>
      <c r="F146" s="100"/>
      <c r="G146" s="26"/>
      <c r="H146" s="26" t="s">
        <v>744</v>
      </c>
      <c r="I146" s="26" t="s">
        <v>745</v>
      </c>
      <c r="J146" s="26" t="s">
        <v>744</v>
      </c>
      <c r="K146" s="26">
        <v>15</v>
      </c>
      <c r="L146" s="26"/>
      <c r="M146" s="26"/>
      <c r="N146" s="26"/>
    </row>
    <row r="147" ht="22.5" spans="1:14">
      <c r="A147" s="25"/>
      <c r="B147" s="26"/>
      <c r="C147" s="27"/>
      <c r="D147" s="26"/>
      <c r="E147" s="26"/>
      <c r="F147" s="100"/>
      <c r="G147" s="26" t="s">
        <v>554</v>
      </c>
      <c r="H147" s="26" t="s">
        <v>746</v>
      </c>
      <c r="I147" s="26" t="s">
        <v>637</v>
      </c>
      <c r="J147" s="26" t="s">
        <v>746</v>
      </c>
      <c r="K147" s="26">
        <v>10</v>
      </c>
      <c r="L147" s="26"/>
      <c r="M147" s="26"/>
      <c r="N147" s="26"/>
    </row>
    <row r="148" ht="22.5" spans="1:14">
      <c r="A148" s="25"/>
      <c r="B148" s="26"/>
      <c r="C148" s="27"/>
      <c r="D148" s="26"/>
      <c r="E148" s="26"/>
      <c r="F148" s="100"/>
      <c r="G148" s="26" t="s">
        <v>533</v>
      </c>
      <c r="H148" s="26" t="s">
        <v>747</v>
      </c>
      <c r="I148" s="26" t="s">
        <v>748</v>
      </c>
      <c r="J148" s="26" t="s">
        <v>747</v>
      </c>
      <c r="K148" s="26">
        <v>10</v>
      </c>
      <c r="L148" s="26"/>
      <c r="M148" s="26"/>
      <c r="N148" s="26"/>
    </row>
    <row r="149" ht="22.5" spans="1:14">
      <c r="A149" s="25"/>
      <c r="B149" s="26"/>
      <c r="C149" s="27"/>
      <c r="D149" s="26"/>
      <c r="E149" s="26"/>
      <c r="F149" s="100" t="s">
        <v>540</v>
      </c>
      <c r="G149" s="26" t="s">
        <v>541</v>
      </c>
      <c r="H149" s="26" t="s">
        <v>749</v>
      </c>
      <c r="I149" s="26" t="s">
        <v>750</v>
      </c>
      <c r="J149" s="26" t="s">
        <v>749</v>
      </c>
      <c r="K149" s="26">
        <v>10</v>
      </c>
      <c r="L149" s="26"/>
      <c r="M149" s="26"/>
      <c r="N149" s="26"/>
    </row>
    <row r="150" ht="22.5" spans="1:14">
      <c r="A150" s="25"/>
      <c r="B150" s="26"/>
      <c r="C150" s="27"/>
      <c r="D150" s="26"/>
      <c r="E150" s="26"/>
      <c r="F150" s="100" t="s">
        <v>528</v>
      </c>
      <c r="G150" s="26" t="s">
        <v>529</v>
      </c>
      <c r="H150" s="26" t="s">
        <v>751</v>
      </c>
      <c r="I150" s="26" t="s">
        <v>648</v>
      </c>
      <c r="J150" s="26" t="s">
        <v>751</v>
      </c>
      <c r="K150" s="26">
        <v>15</v>
      </c>
      <c r="L150" s="26"/>
      <c r="M150" s="26"/>
      <c r="N150" s="26"/>
    </row>
    <row r="151" ht="33.75" spans="1:14">
      <c r="A151" s="25"/>
      <c r="B151" s="26"/>
      <c r="C151" s="27"/>
      <c r="D151" s="26"/>
      <c r="E151" s="26"/>
      <c r="F151" s="100" t="s">
        <v>515</v>
      </c>
      <c r="G151" s="26" t="s">
        <v>516</v>
      </c>
      <c r="H151" s="26" t="s">
        <v>752</v>
      </c>
      <c r="I151" s="26" t="s">
        <v>753</v>
      </c>
      <c r="J151" s="26" t="s">
        <v>752</v>
      </c>
      <c r="K151" s="26">
        <v>10</v>
      </c>
      <c r="L151" s="26"/>
      <c r="M151" s="26"/>
      <c r="N151" s="26"/>
    </row>
    <row r="152" ht="22.5" spans="1:14">
      <c r="A152" s="25"/>
      <c r="B152" s="26"/>
      <c r="C152" s="27"/>
      <c r="D152" s="26"/>
      <c r="E152" s="26"/>
      <c r="F152" s="100"/>
      <c r="G152" s="26" t="s">
        <v>524</v>
      </c>
      <c r="H152" s="26" t="s">
        <v>754</v>
      </c>
      <c r="I152" s="26" t="s">
        <v>755</v>
      </c>
      <c r="J152" s="26" t="s">
        <v>754</v>
      </c>
      <c r="K152" s="26">
        <v>10</v>
      </c>
      <c r="L152" s="26"/>
      <c r="M152" s="26"/>
      <c r="N152" s="26"/>
    </row>
    <row r="153" ht="33.75" spans="1:14">
      <c r="A153" s="25"/>
      <c r="B153" s="26"/>
      <c r="C153" s="27"/>
      <c r="D153" s="26"/>
      <c r="E153" s="26"/>
      <c r="F153" s="100"/>
      <c r="G153" s="26" t="s">
        <v>520</v>
      </c>
      <c r="H153" s="26" t="s">
        <v>756</v>
      </c>
      <c r="I153" s="26" t="s">
        <v>518</v>
      </c>
      <c r="J153" s="26" t="s">
        <v>756</v>
      </c>
      <c r="K153" s="26">
        <v>10</v>
      </c>
      <c r="L153" s="26"/>
      <c r="M153" s="26"/>
      <c r="N153" s="26"/>
    </row>
    <row r="154" ht="22.5" spans="1:14">
      <c r="A154" s="25" t="s">
        <v>166</v>
      </c>
      <c r="B154" s="26" t="s">
        <v>757</v>
      </c>
      <c r="C154" s="27">
        <v>396</v>
      </c>
      <c r="D154" s="26" t="s">
        <v>758</v>
      </c>
      <c r="E154" s="26"/>
      <c r="F154" s="100" t="s">
        <v>540</v>
      </c>
      <c r="G154" s="26" t="s">
        <v>541</v>
      </c>
      <c r="H154" s="26" t="s">
        <v>759</v>
      </c>
      <c r="I154" s="26" t="s">
        <v>760</v>
      </c>
      <c r="J154" s="26" t="s">
        <v>759</v>
      </c>
      <c r="K154" s="26">
        <v>10</v>
      </c>
      <c r="L154" s="26"/>
      <c r="M154" s="26"/>
      <c r="N154" s="26"/>
    </row>
    <row r="155" ht="22.5" spans="1:14">
      <c r="A155" s="25"/>
      <c r="B155" s="26"/>
      <c r="C155" s="27"/>
      <c r="D155" s="26"/>
      <c r="E155" s="26"/>
      <c r="F155" s="100" t="s">
        <v>532</v>
      </c>
      <c r="G155" s="26" t="s">
        <v>554</v>
      </c>
      <c r="H155" s="26" t="s">
        <v>746</v>
      </c>
      <c r="I155" s="26" t="s">
        <v>637</v>
      </c>
      <c r="J155" s="26" t="s">
        <v>746</v>
      </c>
      <c r="K155" s="26">
        <v>20</v>
      </c>
      <c r="L155" s="26"/>
      <c r="M155" s="26"/>
      <c r="N155" s="26"/>
    </row>
    <row r="156" ht="22.5" spans="1:14">
      <c r="A156" s="25"/>
      <c r="B156" s="26"/>
      <c r="C156" s="27"/>
      <c r="D156" s="26"/>
      <c r="E156" s="26"/>
      <c r="F156" s="100"/>
      <c r="G156" s="26" t="s">
        <v>533</v>
      </c>
      <c r="H156" s="26" t="s">
        <v>747</v>
      </c>
      <c r="I156" s="26" t="s">
        <v>748</v>
      </c>
      <c r="J156" s="26" t="s">
        <v>747</v>
      </c>
      <c r="K156" s="26">
        <v>10</v>
      </c>
      <c r="L156" s="26"/>
      <c r="M156" s="26"/>
      <c r="N156" s="26"/>
    </row>
    <row r="157" ht="22.5" spans="1:14">
      <c r="A157" s="25"/>
      <c r="B157" s="26"/>
      <c r="C157" s="27"/>
      <c r="D157" s="26"/>
      <c r="E157" s="26"/>
      <c r="F157" s="100"/>
      <c r="G157" s="26" t="s">
        <v>537</v>
      </c>
      <c r="H157" s="26" t="s">
        <v>761</v>
      </c>
      <c r="I157" s="26" t="s">
        <v>762</v>
      </c>
      <c r="J157" s="26" t="s">
        <v>761</v>
      </c>
      <c r="K157" s="26">
        <v>10</v>
      </c>
      <c r="L157" s="26"/>
      <c r="M157" s="26"/>
      <c r="N157" s="26"/>
    </row>
    <row r="158" ht="22.5" spans="1:14">
      <c r="A158" s="25"/>
      <c r="B158" s="26"/>
      <c r="C158" s="27"/>
      <c r="D158" s="26"/>
      <c r="E158" s="26"/>
      <c r="F158" s="100" t="s">
        <v>528</v>
      </c>
      <c r="G158" s="26" t="s">
        <v>529</v>
      </c>
      <c r="H158" s="26" t="s">
        <v>751</v>
      </c>
      <c r="I158" s="26" t="s">
        <v>648</v>
      </c>
      <c r="J158" s="26" t="s">
        <v>751</v>
      </c>
      <c r="K158" s="26">
        <v>20</v>
      </c>
      <c r="L158" s="26"/>
      <c r="M158" s="26"/>
      <c r="N158" s="26"/>
    </row>
    <row r="159" ht="33.75" spans="1:14">
      <c r="A159" s="25"/>
      <c r="B159" s="26"/>
      <c r="C159" s="27"/>
      <c r="D159" s="26"/>
      <c r="E159" s="26"/>
      <c r="F159" s="100" t="s">
        <v>515</v>
      </c>
      <c r="G159" s="26" t="s">
        <v>516</v>
      </c>
      <c r="H159" s="26" t="s">
        <v>752</v>
      </c>
      <c r="I159" s="26" t="s">
        <v>753</v>
      </c>
      <c r="J159" s="26" t="s">
        <v>752</v>
      </c>
      <c r="K159" s="26">
        <v>10</v>
      </c>
      <c r="L159" s="26"/>
      <c r="M159" s="26"/>
      <c r="N159" s="26"/>
    </row>
    <row r="160" ht="22.5" spans="1:14">
      <c r="A160" s="25"/>
      <c r="B160" s="26"/>
      <c r="C160" s="27"/>
      <c r="D160" s="26"/>
      <c r="E160" s="26"/>
      <c r="F160" s="100"/>
      <c r="G160" s="26" t="s">
        <v>524</v>
      </c>
      <c r="H160" s="26" t="s">
        <v>754</v>
      </c>
      <c r="I160" s="26" t="s">
        <v>755</v>
      </c>
      <c r="J160" s="26" t="s">
        <v>754</v>
      </c>
      <c r="K160" s="26">
        <v>10</v>
      </c>
      <c r="L160" s="26"/>
      <c r="M160" s="26"/>
      <c r="N160" s="26"/>
    </row>
    <row r="161" ht="33.75" spans="1:14">
      <c r="A161" s="25"/>
      <c r="B161" s="26"/>
      <c r="C161" s="27"/>
      <c r="D161" s="26"/>
      <c r="E161" s="26"/>
      <c r="F161" s="100"/>
      <c r="G161" s="26" t="s">
        <v>520</v>
      </c>
      <c r="H161" s="26" t="s">
        <v>756</v>
      </c>
      <c r="I161" s="26" t="s">
        <v>518</v>
      </c>
      <c r="J161" s="26" t="s">
        <v>756</v>
      </c>
      <c r="K161" s="26">
        <v>10</v>
      </c>
      <c r="L161" s="26"/>
      <c r="M161" s="26"/>
      <c r="N161" s="26"/>
    </row>
  </sheetData>
  <mergeCells count="143">
    <mergeCell ref="A1:N1"/>
    <mergeCell ref="A2:N2"/>
    <mergeCell ref="M3:N3"/>
    <mergeCell ref="F4:N4"/>
    <mergeCell ref="A4:A5"/>
    <mergeCell ref="A7:A13"/>
    <mergeCell ref="A14:A22"/>
    <mergeCell ref="A23:A29"/>
    <mergeCell ref="A30:A39"/>
    <mergeCell ref="A40:A50"/>
    <mergeCell ref="A51:A57"/>
    <mergeCell ref="A58:A66"/>
    <mergeCell ref="A67:A74"/>
    <mergeCell ref="A76:A85"/>
    <mergeCell ref="A86:A95"/>
    <mergeCell ref="A96:A105"/>
    <mergeCell ref="A107:A116"/>
    <mergeCell ref="A117:A126"/>
    <mergeCell ref="A128:A132"/>
    <mergeCell ref="A134:A143"/>
    <mergeCell ref="A145:A153"/>
    <mergeCell ref="A154:A161"/>
    <mergeCell ref="B4:B5"/>
    <mergeCell ref="B7:B13"/>
    <mergeCell ref="B14:B22"/>
    <mergeCell ref="B23:B29"/>
    <mergeCell ref="B30:B39"/>
    <mergeCell ref="B40:B50"/>
    <mergeCell ref="B51:B57"/>
    <mergeCell ref="B58:B66"/>
    <mergeCell ref="B67:B74"/>
    <mergeCell ref="B76:B85"/>
    <mergeCell ref="B86:B95"/>
    <mergeCell ref="B96:B105"/>
    <mergeCell ref="B107:B116"/>
    <mergeCell ref="B117:B126"/>
    <mergeCell ref="B128:B132"/>
    <mergeCell ref="B134:B143"/>
    <mergeCell ref="B145:B153"/>
    <mergeCell ref="B154:B161"/>
    <mergeCell ref="C4:C5"/>
    <mergeCell ref="C7:C13"/>
    <mergeCell ref="C14:C22"/>
    <mergeCell ref="C23:C29"/>
    <mergeCell ref="C30:C39"/>
    <mergeCell ref="C40:C50"/>
    <mergeCell ref="C51:C57"/>
    <mergeCell ref="C58:C66"/>
    <mergeCell ref="C67:C74"/>
    <mergeCell ref="C76:C85"/>
    <mergeCell ref="C86:C95"/>
    <mergeCell ref="C96:C105"/>
    <mergeCell ref="C107:C116"/>
    <mergeCell ref="C117:C126"/>
    <mergeCell ref="C128:C132"/>
    <mergeCell ref="C134:C143"/>
    <mergeCell ref="C145:C153"/>
    <mergeCell ref="C154:C161"/>
    <mergeCell ref="D4:D5"/>
    <mergeCell ref="D7:D13"/>
    <mergeCell ref="D14:D22"/>
    <mergeCell ref="D23:D29"/>
    <mergeCell ref="D30:D39"/>
    <mergeCell ref="D40:D50"/>
    <mergeCell ref="D51:D57"/>
    <mergeCell ref="D58:D66"/>
    <mergeCell ref="D67:D74"/>
    <mergeCell ref="D76:D85"/>
    <mergeCell ref="D86:D95"/>
    <mergeCell ref="D96:D105"/>
    <mergeCell ref="D107:D116"/>
    <mergeCell ref="D117:D126"/>
    <mergeCell ref="D128:D132"/>
    <mergeCell ref="D134:D143"/>
    <mergeCell ref="D145:D153"/>
    <mergeCell ref="D154:D161"/>
    <mergeCell ref="E4:E5"/>
    <mergeCell ref="E7:E13"/>
    <mergeCell ref="E14:E22"/>
    <mergeCell ref="E23:E29"/>
    <mergeCell ref="E30:E39"/>
    <mergeCell ref="E40:E50"/>
    <mergeCell ref="E51:E57"/>
    <mergeCell ref="E58:E66"/>
    <mergeCell ref="E67:E74"/>
    <mergeCell ref="E76:E85"/>
    <mergeCell ref="E86:E95"/>
    <mergeCell ref="E96:E105"/>
    <mergeCell ref="E107:E116"/>
    <mergeCell ref="E117:E126"/>
    <mergeCell ref="E128:E132"/>
    <mergeCell ref="E134:E143"/>
    <mergeCell ref="E145:E153"/>
    <mergeCell ref="E154:E161"/>
    <mergeCell ref="F7:F9"/>
    <mergeCell ref="F11:F12"/>
    <mergeCell ref="F14:F16"/>
    <mergeCell ref="F17:F19"/>
    <mergeCell ref="F20:F22"/>
    <mergeCell ref="F24:F25"/>
    <mergeCell ref="F26:F28"/>
    <mergeCell ref="F30:F32"/>
    <mergeCell ref="F33:F35"/>
    <mergeCell ref="F37:F39"/>
    <mergeCell ref="F41:F48"/>
    <mergeCell ref="F49:F50"/>
    <mergeCell ref="F52:F54"/>
    <mergeCell ref="F56:F57"/>
    <mergeCell ref="F58:F59"/>
    <mergeCell ref="F61:F63"/>
    <mergeCell ref="F64:F66"/>
    <mergeCell ref="F68:F70"/>
    <mergeCell ref="F72:F74"/>
    <mergeCell ref="F76:F78"/>
    <mergeCell ref="F79:F81"/>
    <mergeCell ref="F82:F84"/>
    <mergeCell ref="F87:F89"/>
    <mergeCell ref="F90:F92"/>
    <mergeCell ref="F93:F95"/>
    <mergeCell ref="F96:F98"/>
    <mergeCell ref="F99:F101"/>
    <mergeCell ref="F103:F105"/>
    <mergeCell ref="F107:F109"/>
    <mergeCell ref="F110:F112"/>
    <mergeCell ref="F114:F116"/>
    <mergeCell ref="F118:F120"/>
    <mergeCell ref="F121:F123"/>
    <mergeCell ref="F124:F126"/>
    <mergeCell ref="F128:F130"/>
    <mergeCell ref="F131:F132"/>
    <mergeCell ref="F134:F136"/>
    <mergeCell ref="F137:F139"/>
    <mergeCell ref="F141:F143"/>
    <mergeCell ref="F145:F148"/>
    <mergeCell ref="F151:F153"/>
    <mergeCell ref="F155:F157"/>
    <mergeCell ref="F159:F161"/>
    <mergeCell ref="G41:G42"/>
    <mergeCell ref="G43:G45"/>
    <mergeCell ref="G46:G48"/>
    <mergeCell ref="G128:G130"/>
    <mergeCell ref="G131:G132"/>
    <mergeCell ref="G145:G146"/>
  </mergeCells>
  <printOptions horizontalCentered="1"/>
  <pageMargins left="0.393055555555556" right="0.393055555555556" top="0.786805555555556" bottom="0.393055555555556" header="0" footer="0"/>
  <pageSetup paperSize="9" scale="98" fitToHeight="0" orientation="landscape"/>
  <headerFooter/>
  <rowBreaks count="1" manualBreakCount="1">
    <brk id="1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workbookViewId="0">
      <selection activeCell="C11" sqref="C11:C14"/>
    </sheetView>
  </sheetViews>
  <sheetFormatPr defaultColWidth="9" defaultRowHeight="13.5"/>
  <cols>
    <col min="1" max="1" width="7.125" style="6" customWidth="1"/>
    <col min="2" max="2" width="14.125" customWidth="1"/>
    <col min="3" max="3" width="8.125" customWidth="1"/>
    <col min="4" max="4" width="10.375" customWidth="1"/>
    <col min="5" max="6" width="8.75" customWidth="1"/>
    <col min="7" max="8" width="7.125" customWidth="1"/>
    <col min="9" max="9" width="8.375" customWidth="1"/>
    <col min="10" max="10" width="15.625" customWidth="1"/>
    <col min="11" max="11" width="7.125" customWidth="1"/>
    <col min="12" max="12" width="12.625" customWidth="1"/>
    <col min="13" max="13" width="7.125" customWidth="1"/>
    <col min="14" max="14" width="8.75" customWidth="1"/>
    <col min="15" max="15" width="9.375" customWidth="1"/>
    <col min="16" max="16" width="7.125" customWidth="1"/>
    <col min="17" max="17" width="8.75" customWidth="1"/>
    <col min="18" max="18" width="3.875" customWidth="1"/>
  </cols>
  <sheetData>
    <row r="1" ht="21" spans="1:18">
      <c r="A1" s="7" t="s">
        <v>763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15" spans="1:18">
      <c r="A2" s="8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>
      <c r="A3" s="10"/>
      <c r="B3" s="11"/>
      <c r="C3" s="11"/>
      <c r="D3" s="11"/>
      <c r="E3" s="11"/>
      <c r="F3" s="11"/>
      <c r="G3" s="11"/>
      <c r="H3" s="11"/>
      <c r="I3" s="11"/>
      <c r="J3" s="11"/>
      <c r="Q3" s="67" t="s">
        <v>31</v>
      </c>
      <c r="R3" s="67"/>
    </row>
    <row r="4" spans="1:18">
      <c r="A4" s="12" t="s">
        <v>448</v>
      </c>
      <c r="B4" s="12" t="s">
        <v>449</v>
      </c>
      <c r="C4" s="12" t="s">
        <v>764</v>
      </c>
      <c r="D4" s="12"/>
      <c r="E4" s="12"/>
      <c r="F4" s="12"/>
      <c r="G4" s="12"/>
      <c r="H4" s="12"/>
      <c r="I4" s="12"/>
      <c r="J4" s="12" t="s">
        <v>765</v>
      </c>
      <c r="K4" s="31" t="s">
        <v>766</v>
      </c>
      <c r="L4" s="31"/>
      <c r="M4" s="31"/>
      <c r="N4" s="31"/>
      <c r="O4" s="31"/>
      <c r="P4" s="31"/>
      <c r="Q4" s="31"/>
      <c r="R4" s="31"/>
    </row>
    <row r="5" spans="1:18">
      <c r="A5" s="12"/>
      <c r="B5" s="12"/>
      <c r="C5" s="12" t="s">
        <v>498</v>
      </c>
      <c r="D5" s="12" t="s">
        <v>767</v>
      </c>
      <c r="E5" s="12"/>
      <c r="F5" s="12"/>
      <c r="G5" s="12"/>
      <c r="H5" s="12" t="s">
        <v>768</v>
      </c>
      <c r="I5" s="12"/>
      <c r="J5" s="12"/>
      <c r="K5" s="31"/>
      <c r="L5" s="31"/>
      <c r="M5" s="31"/>
      <c r="N5" s="31"/>
      <c r="O5" s="31"/>
      <c r="P5" s="31"/>
      <c r="Q5" s="31"/>
      <c r="R5" s="31"/>
    </row>
    <row r="6" ht="22.5" spans="1:18">
      <c r="A6" s="12"/>
      <c r="B6" s="12"/>
      <c r="C6" s="12"/>
      <c r="D6" s="12" t="s">
        <v>137</v>
      </c>
      <c r="E6" s="12" t="s">
        <v>769</v>
      </c>
      <c r="F6" s="12" t="s">
        <v>141</v>
      </c>
      <c r="G6" s="12" t="s">
        <v>770</v>
      </c>
      <c r="H6" s="12" t="s">
        <v>178</v>
      </c>
      <c r="I6" s="12" t="s">
        <v>179</v>
      </c>
      <c r="J6" s="12"/>
      <c r="K6" s="12" t="s">
        <v>502</v>
      </c>
      <c r="L6" s="12" t="s">
        <v>503</v>
      </c>
      <c r="M6" s="12" t="s">
        <v>504</v>
      </c>
      <c r="N6" s="12" t="s">
        <v>509</v>
      </c>
      <c r="O6" s="12" t="s">
        <v>505</v>
      </c>
      <c r="P6" s="12" t="s">
        <v>771</v>
      </c>
      <c r="Q6" s="12" t="s">
        <v>772</v>
      </c>
      <c r="R6" s="12" t="s">
        <v>510</v>
      </c>
    </row>
    <row r="7" s="2" customFormat="1" ht="56.25" spans="1:18">
      <c r="A7" s="13">
        <v>351001</v>
      </c>
      <c r="B7" s="14" t="s">
        <v>153</v>
      </c>
      <c r="C7" s="15">
        <v>10893.582683</v>
      </c>
      <c r="D7" s="15">
        <v>10893.58</v>
      </c>
      <c r="E7" s="15"/>
      <c r="F7" s="15"/>
      <c r="G7" s="15"/>
      <c r="H7" s="15">
        <v>2314.58</v>
      </c>
      <c r="I7" s="15">
        <v>8579</v>
      </c>
      <c r="J7" s="14" t="s">
        <v>773</v>
      </c>
      <c r="K7" s="13" t="s">
        <v>532</v>
      </c>
      <c r="L7" s="13" t="s">
        <v>774</v>
      </c>
      <c r="M7" s="13" t="s">
        <v>775</v>
      </c>
      <c r="N7" s="13" t="s">
        <v>776</v>
      </c>
      <c r="O7" s="13">
        <v>90</v>
      </c>
      <c r="P7" s="13" t="s">
        <v>715</v>
      </c>
      <c r="Q7" s="13" t="s">
        <v>777</v>
      </c>
      <c r="R7" s="13"/>
    </row>
    <row r="8" s="2" customFormat="1" ht="48.95" customHeight="1" spans="1:18">
      <c r="A8" s="13"/>
      <c r="B8" s="14"/>
      <c r="C8" s="15"/>
      <c r="D8" s="15"/>
      <c r="E8" s="15"/>
      <c r="F8" s="15"/>
      <c r="G8" s="15"/>
      <c r="H8" s="15"/>
      <c r="I8" s="15"/>
      <c r="J8" s="14"/>
      <c r="K8" s="13"/>
      <c r="L8" s="32" t="s">
        <v>778</v>
      </c>
      <c r="M8" s="33" t="s">
        <v>779</v>
      </c>
      <c r="N8" s="34" t="s">
        <v>708</v>
      </c>
      <c r="O8" s="35" t="s">
        <v>780</v>
      </c>
      <c r="P8" s="13"/>
      <c r="Q8" s="13" t="s">
        <v>781</v>
      </c>
      <c r="R8" s="13"/>
    </row>
    <row r="9" s="2" customFormat="1" ht="56.25" spans="1:18">
      <c r="A9" s="13"/>
      <c r="B9" s="14"/>
      <c r="C9" s="15"/>
      <c r="D9" s="15"/>
      <c r="E9" s="15"/>
      <c r="F9" s="15"/>
      <c r="G9" s="15"/>
      <c r="H9" s="15"/>
      <c r="I9" s="15"/>
      <c r="J9" s="14"/>
      <c r="K9" s="32" t="s">
        <v>515</v>
      </c>
      <c r="L9" s="34" t="s">
        <v>782</v>
      </c>
      <c r="M9" s="28" t="s">
        <v>783</v>
      </c>
      <c r="N9" s="36" t="s">
        <v>708</v>
      </c>
      <c r="O9" s="36" t="s">
        <v>784</v>
      </c>
      <c r="P9" s="13"/>
      <c r="Q9" s="13" t="s">
        <v>558</v>
      </c>
      <c r="R9" s="13"/>
    </row>
    <row r="10" s="2" customFormat="1" ht="48.95" customHeight="1" spans="1:18">
      <c r="A10" s="13"/>
      <c r="B10" s="14"/>
      <c r="C10" s="15"/>
      <c r="D10" s="15"/>
      <c r="E10" s="15"/>
      <c r="F10" s="15"/>
      <c r="G10" s="15"/>
      <c r="H10" s="15"/>
      <c r="I10" s="15"/>
      <c r="J10" s="14"/>
      <c r="K10" s="37"/>
      <c r="L10" s="37" t="s">
        <v>733</v>
      </c>
      <c r="M10" s="13" t="s">
        <v>785</v>
      </c>
      <c r="N10" s="13" t="s">
        <v>776</v>
      </c>
      <c r="O10" s="13" t="s">
        <v>786</v>
      </c>
      <c r="P10" s="13" t="s">
        <v>715</v>
      </c>
      <c r="Q10" s="13" t="s">
        <v>787</v>
      </c>
      <c r="R10" s="13"/>
    </row>
    <row r="11" s="3" customFormat="1" ht="56.25" spans="1:18">
      <c r="A11" s="13" t="s">
        <v>634</v>
      </c>
      <c r="B11" s="14" t="s">
        <v>155</v>
      </c>
      <c r="C11" s="15">
        <v>1355.106959</v>
      </c>
      <c r="D11" s="15">
        <v>1355.106959</v>
      </c>
      <c r="E11" s="15"/>
      <c r="F11" s="15"/>
      <c r="G11" s="15"/>
      <c r="H11" s="15">
        <v>795.106959</v>
      </c>
      <c r="I11" s="15">
        <v>560</v>
      </c>
      <c r="J11" s="14" t="s">
        <v>636</v>
      </c>
      <c r="K11" s="25" t="s">
        <v>532</v>
      </c>
      <c r="L11" s="25" t="s">
        <v>774</v>
      </c>
      <c r="M11" s="13" t="s">
        <v>788</v>
      </c>
      <c r="N11" s="13" t="s">
        <v>776</v>
      </c>
      <c r="O11" s="13">
        <v>560</v>
      </c>
      <c r="P11" s="13" t="s">
        <v>789</v>
      </c>
      <c r="Q11" s="13" t="s">
        <v>790</v>
      </c>
      <c r="R11" s="25"/>
    </row>
    <row r="12" s="3" customFormat="1" ht="56.25" spans="1:18">
      <c r="A12" s="13"/>
      <c r="B12" s="14"/>
      <c r="C12" s="15"/>
      <c r="D12" s="15"/>
      <c r="E12" s="15"/>
      <c r="F12" s="15"/>
      <c r="G12" s="15"/>
      <c r="H12" s="15"/>
      <c r="I12" s="15"/>
      <c r="J12" s="14"/>
      <c r="K12" s="25"/>
      <c r="L12" s="25" t="s">
        <v>778</v>
      </c>
      <c r="M12" s="13" t="s">
        <v>791</v>
      </c>
      <c r="N12" s="13" t="s">
        <v>708</v>
      </c>
      <c r="O12" s="13" t="s">
        <v>792</v>
      </c>
      <c r="P12" s="13"/>
      <c r="Q12" s="13" t="s">
        <v>793</v>
      </c>
      <c r="R12" s="25"/>
    </row>
    <row r="13" s="3" customFormat="1" ht="90" spans="1:18">
      <c r="A13" s="13"/>
      <c r="B13" s="14"/>
      <c r="C13" s="15"/>
      <c r="D13" s="15"/>
      <c r="E13" s="15"/>
      <c r="F13" s="15"/>
      <c r="G13" s="15"/>
      <c r="H13" s="15"/>
      <c r="I13" s="15"/>
      <c r="J13" s="14"/>
      <c r="K13" s="25" t="s">
        <v>515</v>
      </c>
      <c r="L13" s="25" t="s">
        <v>782</v>
      </c>
      <c r="M13" s="13" t="s">
        <v>794</v>
      </c>
      <c r="N13" s="13" t="s">
        <v>708</v>
      </c>
      <c r="O13" s="13" t="s">
        <v>795</v>
      </c>
      <c r="P13" s="13"/>
      <c r="Q13" s="13" t="s">
        <v>796</v>
      </c>
      <c r="R13" s="25"/>
    </row>
    <row r="14" s="3" customFormat="1" ht="66.95" customHeight="1" spans="1:18">
      <c r="A14" s="13"/>
      <c r="B14" s="14"/>
      <c r="C14" s="15"/>
      <c r="D14" s="15"/>
      <c r="E14" s="15"/>
      <c r="F14" s="15"/>
      <c r="G14" s="15"/>
      <c r="H14" s="15"/>
      <c r="I14" s="15"/>
      <c r="J14" s="14"/>
      <c r="K14" s="25"/>
      <c r="L14" s="25" t="s">
        <v>733</v>
      </c>
      <c r="M14" s="13" t="s">
        <v>797</v>
      </c>
      <c r="N14" s="13" t="s">
        <v>776</v>
      </c>
      <c r="O14" s="13" t="s">
        <v>798</v>
      </c>
      <c r="P14" s="13" t="s">
        <v>715</v>
      </c>
      <c r="Q14" s="13" t="s">
        <v>799</v>
      </c>
      <c r="R14" s="25"/>
    </row>
    <row r="15" s="4" customFormat="1" ht="177" customHeight="1" spans="1:18">
      <c r="A15" s="16">
        <v>351003</v>
      </c>
      <c r="B15" s="16" t="s">
        <v>157</v>
      </c>
      <c r="C15" s="17">
        <f>H15+I15</f>
        <v>2881.15</v>
      </c>
      <c r="D15" s="17">
        <v>2881.15</v>
      </c>
      <c r="E15" s="18"/>
      <c r="F15" s="18"/>
      <c r="G15" s="18"/>
      <c r="H15" s="17">
        <v>1905.65</v>
      </c>
      <c r="I15" s="17">
        <v>975.5</v>
      </c>
      <c r="J15" s="38" t="s">
        <v>800</v>
      </c>
      <c r="K15" s="39" t="s">
        <v>532</v>
      </c>
      <c r="L15" s="19" t="s">
        <v>774</v>
      </c>
      <c r="M15" s="40" t="s">
        <v>538</v>
      </c>
      <c r="N15" s="13" t="s">
        <v>776</v>
      </c>
      <c r="O15" s="41" t="s">
        <v>801</v>
      </c>
      <c r="P15" s="25" t="s">
        <v>802</v>
      </c>
      <c r="Q15" s="68" t="s">
        <v>803</v>
      </c>
      <c r="R15" s="25"/>
    </row>
    <row r="16" s="4" customFormat="1" ht="26.65" customHeight="1" spans="1:18">
      <c r="A16" s="16"/>
      <c r="B16" s="16"/>
      <c r="C16" s="17"/>
      <c r="D16" s="17"/>
      <c r="E16" s="18"/>
      <c r="F16" s="18"/>
      <c r="G16" s="18"/>
      <c r="H16" s="17"/>
      <c r="I16" s="17"/>
      <c r="J16" s="42"/>
      <c r="K16" s="16"/>
      <c r="L16" s="39" t="s">
        <v>778</v>
      </c>
      <c r="M16" s="40" t="s">
        <v>804</v>
      </c>
      <c r="N16" s="13" t="s">
        <v>776</v>
      </c>
      <c r="O16" s="43" t="s">
        <v>535</v>
      </c>
      <c r="P16" s="25" t="s">
        <v>715</v>
      </c>
      <c r="Q16" s="25" t="s">
        <v>556</v>
      </c>
      <c r="R16" s="25"/>
    </row>
    <row r="17" s="4" customFormat="1" ht="26.65" customHeight="1" spans="1:18">
      <c r="A17" s="16"/>
      <c r="B17" s="16"/>
      <c r="C17" s="17"/>
      <c r="D17" s="17"/>
      <c r="E17" s="18"/>
      <c r="F17" s="18"/>
      <c r="G17" s="18"/>
      <c r="H17" s="17"/>
      <c r="I17" s="17"/>
      <c r="J17" s="42"/>
      <c r="K17" s="19"/>
      <c r="L17" s="19"/>
      <c r="M17" s="40" t="s">
        <v>805</v>
      </c>
      <c r="N17" s="44" t="s">
        <v>806</v>
      </c>
      <c r="O17" s="45" t="s">
        <v>807</v>
      </c>
      <c r="P17" s="25" t="s">
        <v>715</v>
      </c>
      <c r="Q17" s="25" t="s">
        <v>671</v>
      </c>
      <c r="R17" s="25"/>
    </row>
    <row r="18" s="4" customFormat="1" ht="59.1" customHeight="1" spans="1:18">
      <c r="A18" s="16"/>
      <c r="B18" s="16"/>
      <c r="C18" s="17"/>
      <c r="D18" s="17"/>
      <c r="E18" s="18"/>
      <c r="F18" s="18"/>
      <c r="G18" s="18"/>
      <c r="H18" s="17"/>
      <c r="I18" s="17"/>
      <c r="J18" s="42"/>
      <c r="K18" s="25" t="s">
        <v>515</v>
      </c>
      <c r="L18" s="25" t="s">
        <v>782</v>
      </c>
      <c r="M18" s="46" t="s">
        <v>557</v>
      </c>
      <c r="N18" s="13" t="s">
        <v>708</v>
      </c>
      <c r="O18" s="47" t="s">
        <v>808</v>
      </c>
      <c r="P18" s="25"/>
      <c r="Q18" s="25" t="s">
        <v>558</v>
      </c>
      <c r="R18" s="25"/>
    </row>
    <row r="19" s="4" customFormat="1" ht="83.1" customHeight="1" spans="1:18">
      <c r="A19" s="19"/>
      <c r="B19" s="19"/>
      <c r="C19" s="20"/>
      <c r="D19" s="20"/>
      <c r="E19" s="21"/>
      <c r="F19" s="21"/>
      <c r="G19" s="21"/>
      <c r="H19" s="20"/>
      <c r="I19" s="20"/>
      <c r="J19" s="48"/>
      <c r="K19" s="25"/>
      <c r="L19" s="25" t="s">
        <v>733</v>
      </c>
      <c r="M19" s="40" t="s">
        <v>809</v>
      </c>
      <c r="N19" s="13" t="s">
        <v>776</v>
      </c>
      <c r="O19" s="43" t="s">
        <v>535</v>
      </c>
      <c r="P19" s="25" t="s">
        <v>715</v>
      </c>
      <c r="Q19" s="25" t="s">
        <v>810</v>
      </c>
      <c r="R19" s="25"/>
    </row>
    <row r="20" ht="86.1" customHeight="1" spans="1:18">
      <c r="A20" s="22" t="s">
        <v>811</v>
      </c>
      <c r="B20" s="23" t="s">
        <v>159</v>
      </c>
      <c r="C20" s="24">
        <v>716.161699</v>
      </c>
      <c r="D20" s="24">
        <v>716.161699</v>
      </c>
      <c r="E20" s="24"/>
      <c r="F20" s="24"/>
      <c r="G20" s="24"/>
      <c r="H20" s="24">
        <v>716.161699</v>
      </c>
      <c r="I20" s="24"/>
      <c r="J20" s="23" t="s">
        <v>812</v>
      </c>
      <c r="K20" s="22" t="s">
        <v>532</v>
      </c>
      <c r="L20" s="22" t="s">
        <v>774</v>
      </c>
      <c r="M20" s="23" t="s">
        <v>813</v>
      </c>
      <c r="N20" s="23" t="s">
        <v>708</v>
      </c>
      <c r="O20" s="23" t="s">
        <v>814</v>
      </c>
      <c r="P20" s="23"/>
      <c r="Q20" s="23" t="s">
        <v>815</v>
      </c>
      <c r="R20" s="23"/>
    </row>
    <row r="21" ht="86.1" customHeight="1" spans="1:18">
      <c r="A21" s="22"/>
      <c r="B21" s="23"/>
      <c r="C21" s="24"/>
      <c r="D21" s="24"/>
      <c r="E21" s="24"/>
      <c r="F21" s="24"/>
      <c r="G21" s="24"/>
      <c r="H21" s="24"/>
      <c r="I21" s="24"/>
      <c r="J21" s="23"/>
      <c r="K21" s="22"/>
      <c r="L21" s="22" t="s">
        <v>778</v>
      </c>
      <c r="M21" s="23" t="s">
        <v>779</v>
      </c>
      <c r="N21" s="23" t="s">
        <v>708</v>
      </c>
      <c r="O21" s="23" t="s">
        <v>780</v>
      </c>
      <c r="P21" s="23"/>
      <c r="Q21" s="23" t="s">
        <v>815</v>
      </c>
      <c r="R21" s="23"/>
    </row>
    <row r="22" ht="86.1" customHeight="1" spans="1:18">
      <c r="A22" s="22"/>
      <c r="B22" s="23"/>
      <c r="C22" s="24"/>
      <c r="D22" s="24"/>
      <c r="E22" s="24"/>
      <c r="F22" s="24"/>
      <c r="G22" s="24"/>
      <c r="H22" s="24"/>
      <c r="I22" s="24"/>
      <c r="J22" s="23"/>
      <c r="K22" s="22" t="s">
        <v>515</v>
      </c>
      <c r="L22" s="22" t="s">
        <v>782</v>
      </c>
      <c r="M22" s="23" t="s">
        <v>816</v>
      </c>
      <c r="N22" s="23" t="s">
        <v>708</v>
      </c>
      <c r="O22" s="23" t="s">
        <v>817</v>
      </c>
      <c r="P22" s="23"/>
      <c r="Q22" s="23" t="s">
        <v>815</v>
      </c>
      <c r="R22" s="23"/>
    </row>
    <row r="23" ht="86.1" customHeight="1" spans="1:18">
      <c r="A23" s="22"/>
      <c r="B23" s="23"/>
      <c r="C23" s="24"/>
      <c r="D23" s="24"/>
      <c r="E23" s="24"/>
      <c r="F23" s="24"/>
      <c r="G23" s="24"/>
      <c r="H23" s="24"/>
      <c r="I23" s="24"/>
      <c r="J23" s="23"/>
      <c r="K23" s="22"/>
      <c r="L23" s="22" t="s">
        <v>733</v>
      </c>
      <c r="M23" s="23" t="s">
        <v>818</v>
      </c>
      <c r="N23" s="23" t="s">
        <v>776</v>
      </c>
      <c r="O23" s="23" t="s">
        <v>786</v>
      </c>
      <c r="P23" s="23" t="s">
        <v>715</v>
      </c>
      <c r="Q23" s="23" t="s">
        <v>815</v>
      </c>
      <c r="R23" s="23"/>
    </row>
    <row r="24" s="2" customFormat="1" ht="56.25" spans="1:18">
      <c r="A24" s="13" t="s">
        <v>704</v>
      </c>
      <c r="B24" s="14" t="s">
        <v>161</v>
      </c>
      <c r="C24" s="15">
        <v>1128.107508</v>
      </c>
      <c r="D24" s="15">
        <v>1128.107508</v>
      </c>
      <c r="E24" s="15"/>
      <c r="F24" s="15"/>
      <c r="G24" s="15"/>
      <c r="H24" s="15">
        <v>961.107508</v>
      </c>
      <c r="I24" s="15">
        <v>167</v>
      </c>
      <c r="J24" s="14" t="s">
        <v>706</v>
      </c>
      <c r="K24" s="13" t="s">
        <v>532</v>
      </c>
      <c r="L24" s="13" t="s">
        <v>774</v>
      </c>
      <c r="M24" s="13" t="s">
        <v>775</v>
      </c>
      <c r="N24" s="13" t="s">
        <v>776</v>
      </c>
      <c r="O24" s="13" t="s">
        <v>819</v>
      </c>
      <c r="P24" s="13" t="s">
        <v>715</v>
      </c>
      <c r="Q24" s="13" t="s">
        <v>820</v>
      </c>
      <c r="R24" s="13"/>
    </row>
    <row r="25" s="2" customFormat="1" ht="22.5" spans="1:18">
      <c r="A25" s="13"/>
      <c r="B25" s="14"/>
      <c r="C25" s="15"/>
      <c r="D25" s="15"/>
      <c r="E25" s="15"/>
      <c r="F25" s="15"/>
      <c r="G25" s="15"/>
      <c r="H25" s="15"/>
      <c r="I25" s="15"/>
      <c r="J25" s="14"/>
      <c r="K25" s="13"/>
      <c r="L25" s="13" t="s">
        <v>778</v>
      </c>
      <c r="M25" s="13" t="s">
        <v>821</v>
      </c>
      <c r="N25" s="13" t="s">
        <v>776</v>
      </c>
      <c r="O25" s="13" t="s">
        <v>798</v>
      </c>
      <c r="P25" s="13" t="s">
        <v>715</v>
      </c>
      <c r="Q25" s="13" t="s">
        <v>822</v>
      </c>
      <c r="R25" s="13"/>
    </row>
    <row r="26" s="2" customFormat="1" ht="90" spans="1:18">
      <c r="A26" s="13"/>
      <c r="B26" s="14"/>
      <c r="C26" s="15"/>
      <c r="D26" s="15"/>
      <c r="E26" s="15"/>
      <c r="F26" s="15"/>
      <c r="G26" s="15"/>
      <c r="H26" s="15"/>
      <c r="I26" s="15"/>
      <c r="J26" s="14"/>
      <c r="K26" s="13" t="s">
        <v>515</v>
      </c>
      <c r="L26" s="13" t="s">
        <v>782</v>
      </c>
      <c r="M26" s="13" t="s">
        <v>816</v>
      </c>
      <c r="N26" s="13" t="s">
        <v>708</v>
      </c>
      <c r="O26" s="13" t="s">
        <v>823</v>
      </c>
      <c r="P26" s="13"/>
      <c r="Q26" s="13" t="s">
        <v>824</v>
      </c>
      <c r="R26" s="13"/>
    </row>
    <row r="27" s="2" customFormat="1" ht="45" spans="1:18">
      <c r="A27" s="13"/>
      <c r="B27" s="14"/>
      <c r="C27" s="15"/>
      <c r="D27" s="15"/>
      <c r="E27" s="15"/>
      <c r="F27" s="15"/>
      <c r="G27" s="15"/>
      <c r="H27" s="15"/>
      <c r="I27" s="15"/>
      <c r="J27" s="14"/>
      <c r="K27" s="13"/>
      <c r="L27" s="13" t="s">
        <v>733</v>
      </c>
      <c r="M27" s="13" t="s">
        <v>785</v>
      </c>
      <c r="N27" s="13" t="s">
        <v>776</v>
      </c>
      <c r="O27" s="13" t="s">
        <v>786</v>
      </c>
      <c r="P27" s="13" t="s">
        <v>715</v>
      </c>
      <c r="Q27" s="13" t="s">
        <v>787</v>
      </c>
      <c r="R27" s="13"/>
    </row>
    <row r="28" ht="22.5" spans="1:18">
      <c r="A28" s="25">
        <v>351006</v>
      </c>
      <c r="B28" s="26" t="s">
        <v>163</v>
      </c>
      <c r="C28" s="27">
        <v>443.04</v>
      </c>
      <c r="D28" s="27">
        <v>443.04</v>
      </c>
      <c r="E28" s="27"/>
      <c r="F28" s="27"/>
      <c r="G28" s="27"/>
      <c r="H28" s="27">
        <v>398.04</v>
      </c>
      <c r="I28" s="27">
        <v>45</v>
      </c>
      <c r="J28" s="26" t="s">
        <v>825</v>
      </c>
      <c r="K28" s="25" t="s">
        <v>532</v>
      </c>
      <c r="L28" s="25" t="s">
        <v>774</v>
      </c>
      <c r="M28" s="25" t="s">
        <v>826</v>
      </c>
      <c r="N28" s="25" t="s">
        <v>827</v>
      </c>
      <c r="O28" s="25">
        <v>100</v>
      </c>
      <c r="P28" s="25" t="s">
        <v>715</v>
      </c>
      <c r="Q28" s="25" t="s">
        <v>828</v>
      </c>
      <c r="R28" s="25"/>
    </row>
    <row r="29" ht="33.75" spans="1:18">
      <c r="A29" s="25"/>
      <c r="B29" s="26"/>
      <c r="C29" s="27"/>
      <c r="D29" s="27"/>
      <c r="E29" s="27"/>
      <c r="F29" s="27"/>
      <c r="G29" s="27"/>
      <c r="H29" s="27"/>
      <c r="I29" s="27"/>
      <c r="J29" s="26"/>
      <c r="K29" s="25"/>
      <c r="L29" s="25" t="s">
        <v>778</v>
      </c>
      <c r="M29" s="25" t="s">
        <v>829</v>
      </c>
      <c r="N29" s="25" t="s">
        <v>827</v>
      </c>
      <c r="O29" s="25">
        <v>100</v>
      </c>
      <c r="P29" s="25" t="s">
        <v>715</v>
      </c>
      <c r="Q29" s="25" t="s">
        <v>830</v>
      </c>
      <c r="R29" s="25"/>
    </row>
    <row r="30" ht="45" spans="1:18">
      <c r="A30" s="25"/>
      <c r="B30" s="26"/>
      <c r="C30" s="27"/>
      <c r="D30" s="27"/>
      <c r="E30" s="27"/>
      <c r="F30" s="27"/>
      <c r="G30" s="27"/>
      <c r="H30" s="27"/>
      <c r="I30" s="27"/>
      <c r="J30" s="26"/>
      <c r="K30" s="25" t="s">
        <v>515</v>
      </c>
      <c r="L30" s="25" t="s">
        <v>782</v>
      </c>
      <c r="M30" s="25" t="s">
        <v>783</v>
      </c>
      <c r="N30" s="25" t="s">
        <v>708</v>
      </c>
      <c r="O30" s="25" t="s">
        <v>784</v>
      </c>
      <c r="P30" s="25"/>
      <c r="Q30" s="25" t="s">
        <v>831</v>
      </c>
      <c r="R30" s="25"/>
    </row>
    <row r="31" ht="33.75" spans="1:18">
      <c r="A31" s="25"/>
      <c r="B31" s="26"/>
      <c r="C31" s="27"/>
      <c r="D31" s="27"/>
      <c r="E31" s="27"/>
      <c r="F31" s="27"/>
      <c r="G31" s="27"/>
      <c r="H31" s="27"/>
      <c r="I31" s="27"/>
      <c r="J31" s="26"/>
      <c r="K31" s="25"/>
      <c r="L31" s="25" t="s">
        <v>733</v>
      </c>
      <c r="M31" s="25" t="s">
        <v>832</v>
      </c>
      <c r="N31" s="25" t="s">
        <v>776</v>
      </c>
      <c r="O31" s="25">
        <v>95</v>
      </c>
      <c r="P31" s="49" t="s">
        <v>715</v>
      </c>
      <c r="Q31" s="25" t="s">
        <v>833</v>
      </c>
      <c r="R31" s="25"/>
    </row>
    <row r="32" s="5" customFormat="1" ht="66" customHeight="1" spans="1:18">
      <c r="A32" s="28">
        <v>351007</v>
      </c>
      <c r="B32" s="29" t="s">
        <v>165</v>
      </c>
      <c r="C32" s="30">
        <v>261.34</v>
      </c>
      <c r="D32" s="30">
        <v>261.34</v>
      </c>
      <c r="E32" s="30"/>
      <c r="F32" s="30"/>
      <c r="G32" s="30"/>
      <c r="H32" s="30">
        <v>210.34</v>
      </c>
      <c r="I32" s="30">
        <v>51</v>
      </c>
      <c r="J32" s="50" t="s">
        <v>721</v>
      </c>
      <c r="K32" s="28" t="s">
        <v>532</v>
      </c>
      <c r="L32" s="28" t="s">
        <v>774</v>
      </c>
      <c r="M32" s="28" t="s">
        <v>826</v>
      </c>
      <c r="N32" s="36" t="s">
        <v>827</v>
      </c>
      <c r="O32" s="36" t="s">
        <v>834</v>
      </c>
      <c r="P32" s="36" t="s">
        <v>715</v>
      </c>
      <c r="Q32" s="36" t="s">
        <v>835</v>
      </c>
      <c r="R32" s="28"/>
    </row>
    <row r="33" s="5" customFormat="1" ht="66" customHeight="1" spans="1:18">
      <c r="A33" s="28"/>
      <c r="B33" s="29"/>
      <c r="C33" s="30"/>
      <c r="D33" s="30"/>
      <c r="E33" s="30"/>
      <c r="F33" s="30"/>
      <c r="G33" s="30"/>
      <c r="H33" s="30"/>
      <c r="I33" s="30"/>
      <c r="J33" s="51"/>
      <c r="K33" s="28"/>
      <c r="L33" s="28" t="s">
        <v>778</v>
      </c>
      <c r="M33" s="28" t="s">
        <v>836</v>
      </c>
      <c r="N33" s="36" t="s">
        <v>827</v>
      </c>
      <c r="O33" s="36" t="s">
        <v>798</v>
      </c>
      <c r="P33" s="36" t="s">
        <v>715</v>
      </c>
      <c r="Q33" s="36" t="s">
        <v>731</v>
      </c>
      <c r="R33" s="28"/>
    </row>
    <row r="34" s="5" customFormat="1" ht="66" customHeight="1" spans="1:18">
      <c r="A34" s="28"/>
      <c r="B34" s="29"/>
      <c r="C34" s="30"/>
      <c r="D34" s="30"/>
      <c r="E34" s="30"/>
      <c r="F34" s="30"/>
      <c r="G34" s="30"/>
      <c r="H34" s="30"/>
      <c r="I34" s="30"/>
      <c r="J34" s="51"/>
      <c r="K34" s="28" t="s">
        <v>515</v>
      </c>
      <c r="L34" s="28" t="s">
        <v>782</v>
      </c>
      <c r="M34" s="28" t="s">
        <v>783</v>
      </c>
      <c r="N34" s="36" t="s">
        <v>708</v>
      </c>
      <c r="O34" s="36" t="s">
        <v>784</v>
      </c>
      <c r="P34" s="36"/>
      <c r="Q34" s="36" t="s">
        <v>837</v>
      </c>
      <c r="R34" s="28"/>
    </row>
    <row r="35" s="5" customFormat="1" ht="66" customHeight="1" spans="1:18">
      <c r="A35" s="28"/>
      <c r="B35" s="29"/>
      <c r="C35" s="30"/>
      <c r="D35" s="30"/>
      <c r="E35" s="30"/>
      <c r="F35" s="30"/>
      <c r="G35" s="30"/>
      <c r="H35" s="30"/>
      <c r="I35" s="30"/>
      <c r="J35" s="52"/>
      <c r="K35" s="28"/>
      <c r="L35" s="28" t="s">
        <v>733</v>
      </c>
      <c r="M35" s="28" t="s">
        <v>530</v>
      </c>
      <c r="N35" s="53" t="s">
        <v>776</v>
      </c>
      <c r="O35" s="36" t="s">
        <v>798</v>
      </c>
      <c r="P35" s="36" t="s">
        <v>715</v>
      </c>
      <c r="Q35" s="36" t="s">
        <v>732</v>
      </c>
      <c r="R35" s="28"/>
    </row>
    <row r="36" ht="56.25" spans="1:18">
      <c r="A36" s="25" t="s">
        <v>739</v>
      </c>
      <c r="B36" s="26" t="s">
        <v>167</v>
      </c>
      <c r="C36" s="27">
        <v>710.305338</v>
      </c>
      <c r="D36" s="27">
        <v>710.305338</v>
      </c>
      <c r="E36" s="27"/>
      <c r="F36" s="27"/>
      <c r="G36" s="27"/>
      <c r="H36" s="27">
        <v>160.645338</v>
      </c>
      <c r="I36" s="27">
        <v>549.66</v>
      </c>
      <c r="J36" s="26" t="s">
        <v>838</v>
      </c>
      <c r="K36" s="25" t="s">
        <v>532</v>
      </c>
      <c r="L36" s="25" t="s">
        <v>774</v>
      </c>
      <c r="M36" s="25" t="s">
        <v>839</v>
      </c>
      <c r="N36" s="25" t="s">
        <v>776</v>
      </c>
      <c r="O36" s="25" t="s">
        <v>840</v>
      </c>
      <c r="P36" s="25"/>
      <c r="Q36" s="25"/>
      <c r="R36" s="25"/>
    </row>
    <row r="37" ht="22.5" spans="1:18">
      <c r="A37" s="25"/>
      <c r="B37" s="26"/>
      <c r="C37" s="27"/>
      <c r="D37" s="27"/>
      <c r="E37" s="27"/>
      <c r="F37" s="27"/>
      <c r="G37" s="27"/>
      <c r="H37" s="27"/>
      <c r="I37" s="27"/>
      <c r="J37" s="26"/>
      <c r="K37" s="25"/>
      <c r="L37" s="25" t="s">
        <v>778</v>
      </c>
      <c r="M37" s="25" t="s">
        <v>841</v>
      </c>
      <c r="N37" s="25" t="s">
        <v>806</v>
      </c>
      <c r="O37" s="25" t="s">
        <v>842</v>
      </c>
      <c r="P37" s="25" t="s">
        <v>789</v>
      </c>
      <c r="Q37" s="25"/>
      <c r="R37" s="25"/>
    </row>
    <row r="38" ht="56.25" spans="1:18">
      <c r="A38" s="25"/>
      <c r="B38" s="26"/>
      <c r="C38" s="27"/>
      <c r="D38" s="27"/>
      <c r="E38" s="27"/>
      <c r="F38" s="27"/>
      <c r="G38" s="27"/>
      <c r="H38" s="27"/>
      <c r="I38" s="27"/>
      <c r="J38" s="26"/>
      <c r="K38" s="25" t="s">
        <v>515</v>
      </c>
      <c r="L38" s="25" t="s">
        <v>782</v>
      </c>
      <c r="M38" s="25" t="s">
        <v>843</v>
      </c>
      <c r="N38" s="25" t="s">
        <v>708</v>
      </c>
      <c r="O38" s="25" t="s">
        <v>844</v>
      </c>
      <c r="P38" s="25" t="s">
        <v>844</v>
      </c>
      <c r="Q38" s="25"/>
      <c r="R38" s="25"/>
    </row>
    <row r="39" ht="22.5" spans="1:18">
      <c r="A39" s="25"/>
      <c r="B39" s="26"/>
      <c r="C39" s="27"/>
      <c r="D39" s="27"/>
      <c r="E39" s="27"/>
      <c r="F39" s="27"/>
      <c r="G39" s="27"/>
      <c r="H39" s="27"/>
      <c r="I39" s="27"/>
      <c r="J39" s="26"/>
      <c r="K39" s="25"/>
      <c r="L39" s="25" t="s">
        <v>733</v>
      </c>
      <c r="M39" s="25" t="s">
        <v>751</v>
      </c>
      <c r="N39" s="25" t="s">
        <v>776</v>
      </c>
      <c r="O39" s="25" t="s">
        <v>648</v>
      </c>
      <c r="P39" s="25"/>
      <c r="Q39" s="25"/>
      <c r="R39" s="25"/>
    </row>
    <row r="40" ht="26.65" customHeight="1" spans="1:18">
      <c r="A40" s="25">
        <v>351009</v>
      </c>
      <c r="B40" s="26" t="s">
        <v>169</v>
      </c>
      <c r="C40" s="27">
        <v>210.03</v>
      </c>
      <c r="D40" s="27">
        <v>210.03</v>
      </c>
      <c r="E40" s="27"/>
      <c r="F40" s="27"/>
      <c r="G40" s="27"/>
      <c r="H40" s="27">
        <v>210.03</v>
      </c>
      <c r="I40" s="27"/>
      <c r="J40" s="26" t="s">
        <v>845</v>
      </c>
      <c r="K40" s="25" t="s">
        <v>532</v>
      </c>
      <c r="L40" s="25" t="s">
        <v>774</v>
      </c>
      <c r="M40" s="25" t="s">
        <v>846</v>
      </c>
      <c r="N40" s="25" t="s">
        <v>827</v>
      </c>
      <c r="O40" s="25">
        <v>100</v>
      </c>
      <c r="P40" s="25" t="s">
        <v>715</v>
      </c>
      <c r="Q40" s="25" t="s">
        <v>847</v>
      </c>
      <c r="R40" s="25"/>
    </row>
    <row r="41" ht="26.65" customHeight="1" spans="1:18">
      <c r="A41" s="25"/>
      <c r="B41" s="26"/>
      <c r="C41" s="27"/>
      <c r="D41" s="27"/>
      <c r="E41" s="27"/>
      <c r="F41" s="27"/>
      <c r="G41" s="27"/>
      <c r="H41" s="27"/>
      <c r="I41" s="27"/>
      <c r="J41" s="26"/>
      <c r="K41" s="25"/>
      <c r="L41" s="25" t="s">
        <v>778</v>
      </c>
      <c r="M41" s="25" t="s">
        <v>848</v>
      </c>
      <c r="N41" s="25" t="s">
        <v>827</v>
      </c>
      <c r="O41" s="25">
        <v>100</v>
      </c>
      <c r="P41" s="25" t="s">
        <v>715</v>
      </c>
      <c r="Q41" s="25" t="s">
        <v>849</v>
      </c>
      <c r="R41" s="25"/>
    </row>
    <row r="42" ht="26.65" customHeight="1" spans="1:18">
      <c r="A42" s="25"/>
      <c r="B42" s="26"/>
      <c r="C42" s="27"/>
      <c r="D42" s="27"/>
      <c r="E42" s="27"/>
      <c r="F42" s="27"/>
      <c r="G42" s="27"/>
      <c r="H42" s="27"/>
      <c r="I42" s="27"/>
      <c r="J42" s="26"/>
      <c r="K42" s="25" t="s">
        <v>515</v>
      </c>
      <c r="L42" s="25" t="s">
        <v>782</v>
      </c>
      <c r="M42" s="25" t="s">
        <v>783</v>
      </c>
      <c r="N42" s="25" t="s">
        <v>708</v>
      </c>
      <c r="O42" s="25" t="s">
        <v>784</v>
      </c>
      <c r="P42" s="25"/>
      <c r="Q42" s="25" t="s">
        <v>850</v>
      </c>
      <c r="R42" s="25"/>
    </row>
    <row r="43" ht="26.65" customHeight="1" spans="1:18">
      <c r="A43" s="25"/>
      <c r="B43" s="26"/>
      <c r="C43" s="27"/>
      <c r="D43" s="27"/>
      <c r="E43" s="27"/>
      <c r="F43" s="27"/>
      <c r="G43" s="27"/>
      <c r="H43" s="27"/>
      <c r="I43" s="27"/>
      <c r="J43" s="26"/>
      <c r="K43" s="25"/>
      <c r="L43" s="25" t="s">
        <v>733</v>
      </c>
      <c r="M43" s="25" t="s">
        <v>851</v>
      </c>
      <c r="N43" s="54" t="s">
        <v>776</v>
      </c>
      <c r="O43" s="25">
        <v>95</v>
      </c>
      <c r="P43" s="25" t="s">
        <v>715</v>
      </c>
      <c r="Q43" s="25" t="s">
        <v>852</v>
      </c>
      <c r="R43" s="25"/>
    </row>
    <row r="44" ht="45" spans="1:18">
      <c r="A44" s="25">
        <v>351010</v>
      </c>
      <c r="B44" s="26" t="s">
        <v>171</v>
      </c>
      <c r="C44" s="27">
        <v>186</v>
      </c>
      <c r="D44" s="27">
        <v>186</v>
      </c>
      <c r="E44" s="27"/>
      <c r="F44" s="27"/>
      <c r="G44" s="27"/>
      <c r="H44" s="27">
        <v>186</v>
      </c>
      <c r="I44" s="55"/>
      <c r="J44" s="56" t="s">
        <v>853</v>
      </c>
      <c r="K44" s="57" t="s">
        <v>532</v>
      </c>
      <c r="L44" s="58" t="s">
        <v>774</v>
      </c>
      <c r="M44" s="59" t="s">
        <v>854</v>
      </c>
      <c r="N44" s="43" t="s">
        <v>855</v>
      </c>
      <c r="O44" s="60">
        <v>1</v>
      </c>
      <c r="P44" s="25" t="s">
        <v>856</v>
      </c>
      <c r="Q44" s="69" t="s">
        <v>857</v>
      </c>
      <c r="R44" s="25"/>
    </row>
    <row r="45" ht="45" spans="1:18">
      <c r="A45" s="25"/>
      <c r="B45" s="26"/>
      <c r="C45" s="27"/>
      <c r="D45" s="27"/>
      <c r="E45" s="27"/>
      <c r="F45" s="27"/>
      <c r="G45" s="27"/>
      <c r="H45" s="27"/>
      <c r="I45" s="55"/>
      <c r="J45" s="61"/>
      <c r="K45" s="62"/>
      <c r="L45" s="63"/>
      <c r="M45" s="59" t="s">
        <v>332</v>
      </c>
      <c r="N45" s="43" t="s">
        <v>855</v>
      </c>
      <c r="O45" s="60">
        <v>1</v>
      </c>
      <c r="P45" s="25" t="s">
        <v>856</v>
      </c>
      <c r="Q45" s="69" t="s">
        <v>857</v>
      </c>
      <c r="R45" s="25"/>
    </row>
    <row r="46" ht="135" spans="1:18">
      <c r="A46" s="25"/>
      <c r="B46" s="26"/>
      <c r="C46" s="27"/>
      <c r="D46" s="27"/>
      <c r="E46" s="27"/>
      <c r="F46" s="27"/>
      <c r="G46" s="27"/>
      <c r="H46" s="27"/>
      <c r="I46" s="55"/>
      <c r="J46" s="61"/>
      <c r="K46" s="62"/>
      <c r="L46" s="39" t="s">
        <v>778</v>
      </c>
      <c r="M46" s="16" t="s">
        <v>858</v>
      </c>
      <c r="N46" s="25" t="s">
        <v>855</v>
      </c>
      <c r="O46" s="25">
        <v>4</v>
      </c>
      <c r="P46" s="25" t="s">
        <v>859</v>
      </c>
      <c r="Q46" s="69" t="s">
        <v>860</v>
      </c>
      <c r="R46" s="25"/>
    </row>
    <row r="47" ht="78.75" spans="1:18">
      <c r="A47" s="25"/>
      <c r="B47" s="26"/>
      <c r="C47" s="27"/>
      <c r="D47" s="27"/>
      <c r="E47" s="27"/>
      <c r="F47" s="27"/>
      <c r="G47" s="27"/>
      <c r="H47" s="27"/>
      <c r="I47" s="55"/>
      <c r="J47" s="61"/>
      <c r="K47" s="62"/>
      <c r="L47" s="63"/>
      <c r="M47" s="64" t="s">
        <v>861</v>
      </c>
      <c r="N47" s="25" t="s">
        <v>855</v>
      </c>
      <c r="O47" s="60">
        <v>0.95</v>
      </c>
      <c r="P47" s="25" t="s">
        <v>856</v>
      </c>
      <c r="Q47" s="69" t="s">
        <v>862</v>
      </c>
      <c r="R47" s="25"/>
    </row>
    <row r="48" ht="90" spans="1:18">
      <c r="A48" s="25"/>
      <c r="B48" s="26"/>
      <c r="C48" s="27"/>
      <c r="D48" s="27"/>
      <c r="E48" s="27"/>
      <c r="F48" s="27"/>
      <c r="G48" s="27"/>
      <c r="H48" s="27"/>
      <c r="I48" s="55"/>
      <c r="J48" s="61"/>
      <c r="K48" s="43" t="s">
        <v>515</v>
      </c>
      <c r="L48" s="39" t="s">
        <v>782</v>
      </c>
      <c r="M48" s="65" t="s">
        <v>783</v>
      </c>
      <c r="N48" s="25" t="s">
        <v>855</v>
      </c>
      <c r="O48" s="60">
        <v>0.95</v>
      </c>
      <c r="P48" s="25" t="s">
        <v>856</v>
      </c>
      <c r="Q48" s="69" t="s">
        <v>863</v>
      </c>
      <c r="R48" s="25"/>
    </row>
    <row r="49" ht="22.5" spans="1:18">
      <c r="A49" s="25"/>
      <c r="B49" s="26"/>
      <c r="C49" s="27"/>
      <c r="D49" s="27"/>
      <c r="E49" s="27"/>
      <c r="F49" s="27"/>
      <c r="G49" s="27"/>
      <c r="H49" s="27"/>
      <c r="I49" s="55"/>
      <c r="J49" s="66"/>
      <c r="K49" s="43"/>
      <c r="L49" s="25" t="s">
        <v>733</v>
      </c>
      <c r="M49" s="25" t="s">
        <v>733</v>
      </c>
      <c r="N49" s="25" t="s">
        <v>855</v>
      </c>
      <c r="O49" s="25" t="s">
        <v>864</v>
      </c>
      <c r="P49" s="25" t="s">
        <v>856</v>
      </c>
      <c r="Q49" s="69" t="s">
        <v>865</v>
      </c>
      <c r="R49" s="25"/>
    </row>
  </sheetData>
  <mergeCells count="134">
    <mergeCell ref="A1:R1"/>
    <mergeCell ref="A2:R2"/>
    <mergeCell ref="Q3:R3"/>
    <mergeCell ref="C4:I4"/>
    <mergeCell ref="D5:G5"/>
    <mergeCell ref="H5:I5"/>
    <mergeCell ref="A4:A6"/>
    <mergeCell ref="A7:A10"/>
    <mergeCell ref="A11:A14"/>
    <mergeCell ref="A15:A19"/>
    <mergeCell ref="A20:A23"/>
    <mergeCell ref="A24:A27"/>
    <mergeCell ref="A28:A31"/>
    <mergeCell ref="A32:A35"/>
    <mergeCell ref="A36:A39"/>
    <mergeCell ref="A40:A43"/>
    <mergeCell ref="A44:A49"/>
    <mergeCell ref="B4:B6"/>
    <mergeCell ref="B7:B10"/>
    <mergeCell ref="B11:B14"/>
    <mergeCell ref="B15:B19"/>
    <mergeCell ref="B20:B23"/>
    <mergeCell ref="B24:B27"/>
    <mergeCell ref="B28:B31"/>
    <mergeCell ref="B32:B35"/>
    <mergeCell ref="B36:B39"/>
    <mergeCell ref="B40:B43"/>
    <mergeCell ref="B44:B49"/>
    <mergeCell ref="C5:C6"/>
    <mergeCell ref="C7:C10"/>
    <mergeCell ref="C11:C14"/>
    <mergeCell ref="C15:C19"/>
    <mergeCell ref="C20:C23"/>
    <mergeCell ref="C24:C27"/>
    <mergeCell ref="C28:C31"/>
    <mergeCell ref="C32:C35"/>
    <mergeCell ref="C36:C39"/>
    <mergeCell ref="C40:C43"/>
    <mergeCell ref="C44:C49"/>
    <mergeCell ref="D7:D10"/>
    <mergeCell ref="D11:D14"/>
    <mergeCell ref="D15:D19"/>
    <mergeCell ref="D20:D23"/>
    <mergeCell ref="D24:D27"/>
    <mergeCell ref="D28:D31"/>
    <mergeCell ref="D32:D35"/>
    <mergeCell ref="D36:D39"/>
    <mergeCell ref="D40:D43"/>
    <mergeCell ref="D44:D49"/>
    <mergeCell ref="E7:E10"/>
    <mergeCell ref="E11:E14"/>
    <mergeCell ref="E15:E19"/>
    <mergeCell ref="E20:E23"/>
    <mergeCell ref="E24:E27"/>
    <mergeCell ref="E28:E31"/>
    <mergeCell ref="E32:E35"/>
    <mergeCell ref="E36:E39"/>
    <mergeCell ref="E40:E43"/>
    <mergeCell ref="E44:E49"/>
    <mergeCell ref="F7:F10"/>
    <mergeCell ref="F11:F14"/>
    <mergeCell ref="F15:F19"/>
    <mergeCell ref="F20:F23"/>
    <mergeCell ref="F24:F27"/>
    <mergeCell ref="F28:F31"/>
    <mergeCell ref="F32:F35"/>
    <mergeCell ref="F36:F39"/>
    <mergeCell ref="F40:F43"/>
    <mergeCell ref="F44:F49"/>
    <mergeCell ref="G7:G10"/>
    <mergeCell ref="G11:G14"/>
    <mergeCell ref="G15:G19"/>
    <mergeCell ref="G20:G23"/>
    <mergeCell ref="G24:G27"/>
    <mergeCell ref="G28:G31"/>
    <mergeCell ref="G32:G35"/>
    <mergeCell ref="G36:G39"/>
    <mergeCell ref="G40:G43"/>
    <mergeCell ref="G44:G49"/>
    <mergeCell ref="H7:H10"/>
    <mergeCell ref="H11:H14"/>
    <mergeCell ref="H15:H19"/>
    <mergeCell ref="H20:H23"/>
    <mergeCell ref="H24:H27"/>
    <mergeCell ref="H28:H31"/>
    <mergeCell ref="H32:H35"/>
    <mergeCell ref="H36:H39"/>
    <mergeCell ref="H40:H43"/>
    <mergeCell ref="H44:H49"/>
    <mergeCell ref="I7:I10"/>
    <mergeCell ref="I11:I14"/>
    <mergeCell ref="I15:I19"/>
    <mergeCell ref="I20:I23"/>
    <mergeCell ref="I24:I27"/>
    <mergeCell ref="I28:I31"/>
    <mergeCell ref="I32:I35"/>
    <mergeCell ref="I36:I39"/>
    <mergeCell ref="I40:I43"/>
    <mergeCell ref="I44:I49"/>
    <mergeCell ref="J4:J6"/>
    <mergeCell ref="J7:J10"/>
    <mergeCell ref="J11:J14"/>
    <mergeCell ref="J15:J19"/>
    <mergeCell ref="J20:J23"/>
    <mergeCell ref="J24:J27"/>
    <mergeCell ref="J28:J31"/>
    <mergeCell ref="J32:J35"/>
    <mergeCell ref="J36:J39"/>
    <mergeCell ref="J40:J43"/>
    <mergeCell ref="J44:J49"/>
    <mergeCell ref="K7:K8"/>
    <mergeCell ref="K9:K10"/>
    <mergeCell ref="K11:K12"/>
    <mergeCell ref="K13:K14"/>
    <mergeCell ref="K15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7"/>
    <mergeCell ref="K48:K49"/>
    <mergeCell ref="L16:L17"/>
    <mergeCell ref="L44:L45"/>
    <mergeCell ref="L46:L47"/>
    <mergeCell ref="K4:R5"/>
  </mergeCells>
  <printOptions horizontalCentered="1"/>
  <pageMargins left="0.393055555555556" right="0.393055555555556" top="0.786805555555556" bottom="0.393055555555556" header="0" footer="0"/>
  <pageSetup paperSize="9" scale="95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opLeftCell="A12" workbookViewId="0">
      <selection activeCell="C7" sqref="C7"/>
    </sheetView>
  </sheetViews>
  <sheetFormatPr defaultColWidth="9" defaultRowHeight="13.5"/>
  <cols>
    <col min="1" max="1" width="33.625" customWidth="1"/>
    <col min="2" max="2" width="9.50833333333333" customWidth="1"/>
    <col min="3" max="3" width="23.25" customWidth="1"/>
    <col min="4" max="4" width="8.50833333333333" customWidth="1"/>
    <col min="5" max="5" width="22.25" customWidth="1"/>
    <col min="6" max="6" width="11.75" customWidth="1"/>
    <col min="7" max="7" width="27.5083333333333" customWidth="1"/>
    <col min="8" max="8" width="11.125" customWidth="1"/>
    <col min="9" max="9" width="9.75" customWidth="1"/>
  </cols>
  <sheetData>
    <row r="1" ht="36.2" customHeight="1" spans="1:9">
      <c r="A1" s="126" t="s">
        <v>7</v>
      </c>
      <c r="B1" s="126"/>
      <c r="C1" s="126"/>
      <c r="D1" s="126"/>
      <c r="E1" s="126"/>
      <c r="F1" s="126"/>
      <c r="G1" s="126"/>
      <c r="H1" s="126"/>
      <c r="I1" s="1"/>
    </row>
    <row r="2" ht="20.1" customHeight="1" spans="1:8">
      <c r="A2" s="72" t="s">
        <v>30</v>
      </c>
      <c r="B2" s="72"/>
      <c r="C2" s="72"/>
      <c r="D2" s="72"/>
      <c r="E2" s="72"/>
      <c r="F2" s="72"/>
      <c r="G2" s="72"/>
      <c r="H2" s="72"/>
    </row>
    <row r="3" ht="20.1" customHeight="1" spans="1:8">
      <c r="A3" s="72"/>
      <c r="B3" s="72"/>
      <c r="C3" s="72"/>
      <c r="G3" s="136" t="s">
        <v>31</v>
      </c>
      <c r="H3" s="136"/>
    </row>
    <row r="4" ht="20.1" customHeight="1" spans="1:8">
      <c r="A4" s="262" t="s">
        <v>32</v>
      </c>
      <c r="B4" s="262"/>
      <c r="C4" s="262" t="s">
        <v>33</v>
      </c>
      <c r="D4" s="262"/>
      <c r="E4" s="262"/>
      <c r="F4" s="262"/>
      <c r="G4" s="262"/>
      <c r="H4" s="262"/>
    </row>
    <row r="5" ht="20.1" customHeight="1" spans="1:8">
      <c r="A5" s="262" t="s">
        <v>34</v>
      </c>
      <c r="B5" s="262" t="s">
        <v>35</v>
      </c>
      <c r="C5" s="262" t="s">
        <v>36</v>
      </c>
      <c r="D5" s="262" t="s">
        <v>35</v>
      </c>
      <c r="E5" s="262" t="s">
        <v>37</v>
      </c>
      <c r="F5" s="262" t="s">
        <v>35</v>
      </c>
      <c r="G5" s="262" t="s">
        <v>38</v>
      </c>
      <c r="H5" s="262" t="s">
        <v>35</v>
      </c>
    </row>
    <row r="6" ht="20.1" customHeight="1" spans="1:8">
      <c r="A6" s="100" t="s">
        <v>39</v>
      </c>
      <c r="B6" s="238">
        <f>SUM(B7:B8)</f>
        <v>18784.83</v>
      </c>
      <c r="C6" s="26" t="s">
        <v>40</v>
      </c>
      <c r="D6" s="257"/>
      <c r="E6" s="100" t="s">
        <v>41</v>
      </c>
      <c r="F6" s="263">
        <f>SUM(F7:F9)</f>
        <v>7857.67</v>
      </c>
      <c r="G6" s="26" t="s">
        <v>42</v>
      </c>
      <c r="H6" s="264">
        <v>6178.9</v>
      </c>
    </row>
    <row r="7" ht="20.1" customHeight="1" spans="1:8">
      <c r="A7" s="26" t="s">
        <v>43</v>
      </c>
      <c r="B7" s="241">
        <v>10751.48</v>
      </c>
      <c r="C7" s="26" t="s">
        <v>44</v>
      </c>
      <c r="D7" s="257"/>
      <c r="E7" s="26" t="s">
        <v>45</v>
      </c>
      <c r="F7" s="264">
        <v>5904.98</v>
      </c>
      <c r="G7" s="26" t="s">
        <v>46</v>
      </c>
      <c r="H7" s="264">
        <v>11421.48</v>
      </c>
    </row>
    <row r="8" ht="20.1" customHeight="1" spans="1:8">
      <c r="A8" s="100" t="s">
        <v>47</v>
      </c>
      <c r="B8" s="241">
        <v>8033.35</v>
      </c>
      <c r="C8" s="26" t="s">
        <v>48</v>
      </c>
      <c r="D8" s="257"/>
      <c r="E8" s="26" t="s">
        <v>49</v>
      </c>
      <c r="F8" s="264">
        <v>1238.16</v>
      </c>
      <c r="G8" s="26" t="s">
        <v>50</v>
      </c>
      <c r="H8" s="264">
        <v>119</v>
      </c>
    </row>
    <row r="9" ht="20.1" customHeight="1" spans="1:8">
      <c r="A9" s="26" t="s">
        <v>51</v>
      </c>
      <c r="B9" s="27"/>
      <c r="C9" s="26" t="s">
        <v>52</v>
      </c>
      <c r="D9" s="257"/>
      <c r="E9" s="26" t="s">
        <v>53</v>
      </c>
      <c r="F9" s="264">
        <v>714.53</v>
      </c>
      <c r="G9" s="26" t="s">
        <v>54</v>
      </c>
      <c r="H9" s="264"/>
    </row>
    <row r="10" ht="20.1" customHeight="1" spans="1:8">
      <c r="A10" s="26" t="s">
        <v>55</v>
      </c>
      <c r="B10" s="27"/>
      <c r="C10" s="26" t="s">
        <v>56</v>
      </c>
      <c r="D10" s="257"/>
      <c r="E10" s="100" t="s">
        <v>57</v>
      </c>
      <c r="F10" s="263">
        <v>10927.16</v>
      </c>
      <c r="G10" s="26" t="s">
        <v>58</v>
      </c>
      <c r="H10" s="264">
        <v>350.9192</v>
      </c>
    </row>
    <row r="11" ht="20.1" customHeight="1" spans="1:8">
      <c r="A11" s="26" t="s">
        <v>59</v>
      </c>
      <c r="B11" s="27"/>
      <c r="C11" s="26" t="s">
        <v>60</v>
      </c>
      <c r="D11" s="257"/>
      <c r="E11" s="26" t="s">
        <v>61</v>
      </c>
      <c r="F11" s="264">
        <v>624.84</v>
      </c>
      <c r="G11" s="26" t="s">
        <v>62</v>
      </c>
      <c r="H11" s="264"/>
    </row>
    <row r="12" ht="20.1" customHeight="1" spans="1:8">
      <c r="A12" s="26" t="s">
        <v>63</v>
      </c>
      <c r="B12" s="27"/>
      <c r="C12" s="26" t="s">
        <v>64</v>
      </c>
      <c r="D12" s="257"/>
      <c r="E12" s="26" t="s">
        <v>65</v>
      </c>
      <c r="F12" s="264">
        <v>10183.32</v>
      </c>
      <c r="G12" s="26" t="s">
        <v>66</v>
      </c>
      <c r="H12" s="264"/>
    </row>
    <row r="13" ht="20.1" customHeight="1" spans="1:8">
      <c r="A13" s="26" t="s">
        <v>67</v>
      </c>
      <c r="B13" s="27"/>
      <c r="C13" s="26" t="s">
        <v>68</v>
      </c>
      <c r="D13" s="257">
        <v>762.6</v>
      </c>
      <c r="E13" s="26" t="s">
        <v>69</v>
      </c>
      <c r="F13" s="264">
        <v>0</v>
      </c>
      <c r="G13" s="26" t="s">
        <v>70</v>
      </c>
      <c r="H13" s="264"/>
    </row>
    <row r="14" ht="20.1" customHeight="1" spans="1:8">
      <c r="A14" s="26" t="s">
        <v>71</v>
      </c>
      <c r="B14" s="27"/>
      <c r="C14" s="26" t="s">
        <v>72</v>
      </c>
      <c r="D14" s="257"/>
      <c r="E14" s="26" t="s">
        <v>73</v>
      </c>
      <c r="F14" s="264">
        <v>0</v>
      </c>
      <c r="G14" s="26" t="s">
        <v>74</v>
      </c>
      <c r="H14" s="264">
        <v>714.527102</v>
      </c>
    </row>
    <row r="15" ht="20.1" customHeight="1" spans="1:8">
      <c r="A15" s="26" t="s">
        <v>75</v>
      </c>
      <c r="B15" s="27"/>
      <c r="C15" s="26" t="s">
        <v>76</v>
      </c>
      <c r="D15" s="257"/>
      <c r="E15" s="26" t="s">
        <v>77</v>
      </c>
      <c r="F15" s="264">
        <v>0</v>
      </c>
      <c r="G15" s="26" t="s">
        <v>78</v>
      </c>
      <c r="H15" s="265"/>
    </row>
    <row r="16" ht="20.1" customHeight="1" spans="1:8">
      <c r="A16" s="26" t="s">
        <v>79</v>
      </c>
      <c r="B16" s="27"/>
      <c r="C16" s="26" t="s">
        <v>80</v>
      </c>
      <c r="D16" s="257"/>
      <c r="E16" s="26" t="s">
        <v>81</v>
      </c>
      <c r="F16" s="264">
        <v>119</v>
      </c>
      <c r="G16" s="26" t="s">
        <v>82</v>
      </c>
      <c r="H16" s="265"/>
    </row>
    <row r="17" ht="20.1" customHeight="1" spans="1:8">
      <c r="A17" s="26" t="s">
        <v>83</v>
      </c>
      <c r="B17" s="27"/>
      <c r="C17" s="26" t="s">
        <v>84</v>
      </c>
      <c r="D17" s="257">
        <v>1133.84</v>
      </c>
      <c r="E17" s="26" t="s">
        <v>85</v>
      </c>
      <c r="F17" s="26"/>
      <c r="G17" s="26" t="s">
        <v>86</v>
      </c>
      <c r="H17" s="265"/>
    </row>
    <row r="18" ht="20.1" customHeight="1" spans="1:8">
      <c r="A18" s="26" t="s">
        <v>87</v>
      </c>
      <c r="B18" s="27"/>
      <c r="C18" s="26" t="s">
        <v>88</v>
      </c>
      <c r="D18" s="257"/>
      <c r="E18" s="26" t="s">
        <v>89</v>
      </c>
      <c r="F18" s="26"/>
      <c r="G18" s="26" t="s">
        <v>90</v>
      </c>
      <c r="H18" s="265"/>
    </row>
    <row r="19" ht="20.1" customHeight="1" spans="1:8">
      <c r="A19" s="26" t="s">
        <v>91</v>
      </c>
      <c r="B19" s="27"/>
      <c r="C19" s="26" t="s">
        <v>92</v>
      </c>
      <c r="D19" s="257"/>
      <c r="E19" s="26" t="s">
        <v>93</v>
      </c>
      <c r="F19" s="26"/>
      <c r="G19" s="26" t="s">
        <v>94</v>
      </c>
      <c r="H19" s="265"/>
    </row>
    <row r="20" ht="20.1" customHeight="1" spans="1:8">
      <c r="A20" s="100" t="s">
        <v>95</v>
      </c>
      <c r="B20" s="123"/>
      <c r="C20" s="26" t="s">
        <v>96</v>
      </c>
      <c r="D20" s="257"/>
      <c r="E20" s="26" t="s">
        <v>97</v>
      </c>
      <c r="F20" s="26"/>
      <c r="G20" s="26"/>
      <c r="H20" s="265"/>
    </row>
    <row r="21" ht="20.1" customHeight="1" spans="1:8">
      <c r="A21" s="100" t="s">
        <v>98</v>
      </c>
      <c r="B21" s="123"/>
      <c r="C21" s="26" t="s">
        <v>99</v>
      </c>
      <c r="D21" s="257"/>
      <c r="E21" s="100" t="s">
        <v>100</v>
      </c>
      <c r="F21" s="100"/>
      <c r="G21" s="26"/>
      <c r="H21" s="265"/>
    </row>
    <row r="22" ht="20.1" customHeight="1" spans="1:8">
      <c r="A22" s="100" t="s">
        <v>101</v>
      </c>
      <c r="B22" s="123"/>
      <c r="C22" s="26" t="s">
        <v>102</v>
      </c>
      <c r="D22" s="257"/>
      <c r="E22" s="26"/>
      <c r="F22" s="26"/>
      <c r="G22" s="26"/>
      <c r="H22" s="265"/>
    </row>
    <row r="23" ht="20.1" customHeight="1" spans="1:8">
      <c r="A23" s="100" t="s">
        <v>103</v>
      </c>
      <c r="B23" s="123"/>
      <c r="C23" s="26" t="s">
        <v>104</v>
      </c>
      <c r="D23" s="257"/>
      <c r="E23" s="26"/>
      <c r="F23" s="26"/>
      <c r="G23" s="26"/>
      <c r="H23" s="265"/>
    </row>
    <row r="24" ht="20.1" customHeight="1" spans="1:8">
      <c r="A24" s="100" t="s">
        <v>105</v>
      </c>
      <c r="B24" s="123"/>
      <c r="C24" s="26" t="s">
        <v>106</v>
      </c>
      <c r="D24" s="257">
        <v>16348.35</v>
      </c>
      <c r="E24" s="26"/>
      <c r="F24" s="26"/>
      <c r="G24" s="26"/>
      <c r="H24" s="265"/>
    </row>
    <row r="25" ht="20.1" customHeight="1" spans="1:8">
      <c r="A25" s="26" t="s">
        <v>107</v>
      </c>
      <c r="B25" s="27"/>
      <c r="C25" s="26" t="s">
        <v>108</v>
      </c>
      <c r="D25" s="257">
        <v>539.64</v>
      </c>
      <c r="E25" s="26"/>
      <c r="F25" s="26"/>
      <c r="G25" s="26"/>
      <c r="H25" s="265"/>
    </row>
    <row r="26" ht="20.1" customHeight="1" spans="1:8">
      <c r="A26" s="26" t="s">
        <v>109</v>
      </c>
      <c r="B26" s="27"/>
      <c r="C26" s="26" t="s">
        <v>110</v>
      </c>
      <c r="D26" s="139"/>
      <c r="E26" s="26"/>
      <c r="F26" s="26"/>
      <c r="G26" s="26"/>
      <c r="H26" s="265"/>
    </row>
    <row r="27" ht="20.1" customHeight="1" spans="1:8">
      <c r="A27" s="26" t="s">
        <v>111</v>
      </c>
      <c r="B27" s="27"/>
      <c r="C27" s="26" t="s">
        <v>112</v>
      </c>
      <c r="D27" s="139"/>
      <c r="E27" s="26"/>
      <c r="F27" s="26"/>
      <c r="G27" s="26"/>
      <c r="H27" s="265"/>
    </row>
    <row r="28" ht="20.1" customHeight="1" spans="1:8">
      <c r="A28" s="100" t="s">
        <v>113</v>
      </c>
      <c r="B28" s="123"/>
      <c r="C28" s="26" t="s">
        <v>114</v>
      </c>
      <c r="D28" s="139"/>
      <c r="E28" s="26"/>
      <c r="F28" s="26"/>
      <c r="G28" s="26"/>
      <c r="H28" s="265"/>
    </row>
    <row r="29" ht="20.1" customHeight="1" spans="1:8">
      <c r="A29" s="100" t="s">
        <v>115</v>
      </c>
      <c r="B29" s="123"/>
      <c r="C29" s="26" t="s">
        <v>116</v>
      </c>
      <c r="D29" s="139"/>
      <c r="E29" s="26"/>
      <c r="F29" s="26"/>
      <c r="G29" s="26"/>
      <c r="H29" s="265"/>
    </row>
    <row r="30" ht="20.1" customHeight="1" spans="1:8">
      <c r="A30" s="100" t="s">
        <v>117</v>
      </c>
      <c r="B30" s="123"/>
      <c r="C30" s="26" t="s">
        <v>118</v>
      </c>
      <c r="D30" s="139"/>
      <c r="E30" s="26"/>
      <c r="F30" s="26"/>
      <c r="G30" s="26"/>
      <c r="H30" s="265"/>
    </row>
    <row r="31" ht="20.1" customHeight="1" spans="1:8">
      <c r="A31" s="100" t="s">
        <v>119</v>
      </c>
      <c r="B31" s="123"/>
      <c r="C31" s="26" t="s">
        <v>120</v>
      </c>
      <c r="D31" s="139"/>
      <c r="E31" s="26"/>
      <c r="F31" s="26"/>
      <c r="G31" s="26"/>
      <c r="H31" s="265"/>
    </row>
    <row r="32" ht="20.1" customHeight="1" spans="1:8">
      <c r="A32" s="100" t="s">
        <v>121</v>
      </c>
      <c r="B32" s="123"/>
      <c r="C32" s="26" t="s">
        <v>122</v>
      </c>
      <c r="D32" s="139"/>
      <c r="E32" s="26"/>
      <c r="F32" s="26"/>
      <c r="G32" s="26"/>
      <c r="H32" s="265"/>
    </row>
    <row r="33" ht="20.1" customHeight="1" spans="1:8">
      <c r="A33" s="26"/>
      <c r="B33" s="26"/>
      <c r="C33" s="26" t="s">
        <v>123</v>
      </c>
      <c r="D33" s="139"/>
      <c r="E33" s="26"/>
      <c r="F33" s="26"/>
      <c r="G33" s="26"/>
      <c r="H33" s="265"/>
    </row>
    <row r="34" ht="20.1" customHeight="1" spans="1:8">
      <c r="A34" s="26"/>
      <c r="B34" s="26"/>
      <c r="C34" s="26" t="s">
        <v>124</v>
      </c>
      <c r="D34" s="139"/>
      <c r="E34" s="26"/>
      <c r="F34" s="26"/>
      <c r="G34" s="26"/>
      <c r="H34" s="265"/>
    </row>
    <row r="35" ht="20.1" customHeight="1" spans="1:8">
      <c r="A35" s="26"/>
      <c r="B35" s="26"/>
      <c r="C35" s="26" t="s">
        <v>125</v>
      </c>
      <c r="D35" s="139"/>
      <c r="E35" s="26"/>
      <c r="F35" s="26"/>
      <c r="G35" s="26"/>
      <c r="H35" s="265"/>
    </row>
    <row r="36" ht="20.1" customHeight="1" spans="1:8">
      <c r="A36" s="26"/>
      <c r="B36" s="26"/>
      <c r="C36" s="26"/>
      <c r="D36" s="26"/>
      <c r="E36" s="26"/>
      <c r="F36" s="26"/>
      <c r="G36" s="26"/>
      <c r="H36" s="265"/>
    </row>
    <row r="37" ht="20.1" customHeight="1" spans="1:8">
      <c r="A37" s="26"/>
      <c r="B37" s="26"/>
      <c r="C37" s="26"/>
      <c r="D37" s="26"/>
      <c r="E37" s="26"/>
      <c r="F37" s="26"/>
      <c r="G37" s="26"/>
      <c r="H37" s="265"/>
    </row>
    <row r="38" ht="20.1" customHeight="1" spans="1:8">
      <c r="A38" s="26"/>
      <c r="B38" s="26"/>
      <c r="C38" s="26"/>
      <c r="D38" s="26"/>
      <c r="E38" s="26"/>
      <c r="F38" s="26"/>
      <c r="G38" s="26"/>
      <c r="H38" s="265"/>
    </row>
    <row r="39" ht="20.1" customHeight="1" spans="1:8">
      <c r="A39" s="100" t="s">
        <v>126</v>
      </c>
      <c r="B39" s="238">
        <f>B6</f>
        <v>18784.83</v>
      </c>
      <c r="C39" s="266" t="s">
        <v>127</v>
      </c>
      <c r="D39" s="238">
        <f>SUM(D5:D34)</f>
        <v>18784.43</v>
      </c>
      <c r="E39" s="266" t="s">
        <v>127</v>
      </c>
      <c r="F39" s="263">
        <f>F6+F10+F21</f>
        <v>18784.83</v>
      </c>
      <c r="G39" s="266" t="s">
        <v>127</v>
      </c>
      <c r="H39" s="263">
        <f>SUM(H6:H19)</f>
        <v>18784.826302</v>
      </c>
    </row>
    <row r="40" ht="20.1" customHeight="1" spans="1:8">
      <c r="A40" s="100" t="s">
        <v>128</v>
      </c>
      <c r="B40" s="238"/>
      <c r="C40" s="266" t="s">
        <v>129</v>
      </c>
      <c r="D40" s="238"/>
      <c r="E40" s="266" t="s">
        <v>129</v>
      </c>
      <c r="F40" s="266"/>
      <c r="G40" s="266" t="s">
        <v>129</v>
      </c>
      <c r="H40" s="263"/>
    </row>
    <row r="41" ht="20.1" customHeight="1" spans="1:8">
      <c r="A41" s="26"/>
      <c r="B41" s="241"/>
      <c r="C41" s="267"/>
      <c r="D41" s="241"/>
      <c r="E41" s="266"/>
      <c r="F41" s="266"/>
      <c r="G41" s="266"/>
      <c r="H41" s="263"/>
    </row>
    <row r="42" ht="20.1" customHeight="1" spans="1:8">
      <c r="A42" s="100" t="s">
        <v>130</v>
      </c>
      <c r="B42" s="238">
        <f>SUM(B39:B40)</f>
        <v>18784.83</v>
      </c>
      <c r="C42" s="266" t="s">
        <v>131</v>
      </c>
      <c r="D42" s="238">
        <f>SUM(D39:D40)</f>
        <v>18784.43</v>
      </c>
      <c r="E42" s="266" t="s">
        <v>131</v>
      </c>
      <c r="F42" s="263">
        <f>SUM(F39:F40)</f>
        <v>18784.83</v>
      </c>
      <c r="G42" s="266" t="s">
        <v>131</v>
      </c>
      <c r="H42" s="263">
        <f>SUM(H39:H40)</f>
        <v>18784.826302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393055555555556" right="0.393055555555556" top="0.786805555555556" bottom="0.393055555555556" header="0" footer="0"/>
  <pageSetup paperSize="9" scale="9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opLeftCell="A7" workbookViewId="0">
      <selection activeCell="C1" sqref="C$1:C$1048576"/>
    </sheetView>
  </sheetViews>
  <sheetFormatPr defaultColWidth="9" defaultRowHeight="13.5"/>
  <cols>
    <col min="1" max="1" width="7" customWidth="1"/>
    <col min="2" max="2" width="15.625" customWidth="1"/>
    <col min="3" max="5" width="10.7" customWidth="1"/>
    <col min="6" max="6" width="9.50833333333333" customWidth="1"/>
    <col min="7" max="9" width="6.875" customWidth="1"/>
    <col min="10" max="10" width="8.25" customWidth="1"/>
    <col min="11" max="11" width="5.625" customWidth="1"/>
    <col min="12" max="12" width="5.125" customWidth="1"/>
    <col min="13" max="13" width="6.25" customWidth="1"/>
    <col min="14" max="14" width="5" customWidth="1"/>
    <col min="15" max="17" width="7.625" customWidth="1"/>
    <col min="18" max="18" width="4.625" customWidth="1"/>
    <col min="19" max="19" width="3.875" customWidth="1"/>
    <col min="20" max="23" width="7.25" customWidth="1"/>
    <col min="24" max="24" width="5.50833333333333" customWidth="1"/>
    <col min="25" max="25" width="4.75" customWidth="1"/>
    <col min="26" max="26" width="9.75" customWidth="1"/>
  </cols>
  <sheetData>
    <row r="1" ht="16.35" customHeight="1" spans="1:1">
      <c r="A1" s="11"/>
    </row>
    <row r="2" ht="36.2" customHeight="1" spans="1:25">
      <c r="A2" s="126" t="s">
        <v>8</v>
      </c>
      <c r="B2" s="126"/>
      <c r="C2" s="126"/>
      <c r="D2" s="126"/>
      <c r="E2" s="126"/>
      <c r="F2" s="126"/>
      <c r="G2" s="126"/>
      <c r="H2" s="126"/>
      <c r="I2" s="126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ht="26.65" customHeight="1" spans="1:25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ht="23.25" customHeight="1" spans="6:25">
      <c r="F4" s="11"/>
      <c r="V4" s="258" t="s">
        <v>31</v>
      </c>
      <c r="W4" s="258"/>
      <c r="X4" s="258"/>
      <c r="Y4" s="258"/>
    </row>
    <row r="5" ht="31.15" customHeight="1" spans="1:25">
      <c r="A5" s="12" t="s">
        <v>132</v>
      </c>
      <c r="B5" s="12" t="s">
        <v>133</v>
      </c>
      <c r="C5" s="12" t="s">
        <v>134</v>
      </c>
      <c r="D5" s="12" t="s">
        <v>135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59"/>
      <c r="S5" s="223" t="s">
        <v>128</v>
      </c>
      <c r="T5" s="223"/>
      <c r="U5" s="223"/>
      <c r="V5" s="223"/>
      <c r="W5" s="223"/>
      <c r="X5" s="223"/>
      <c r="Y5" s="223"/>
    </row>
    <row r="6" ht="31.15" customHeight="1" spans="1:25">
      <c r="A6" s="12"/>
      <c r="B6" s="12"/>
      <c r="C6" s="12"/>
      <c r="D6" s="12" t="s">
        <v>136</v>
      </c>
      <c r="E6" s="12" t="s">
        <v>137</v>
      </c>
      <c r="F6" s="12" t="s">
        <v>138</v>
      </c>
      <c r="G6" s="12" t="s">
        <v>139</v>
      </c>
      <c r="H6" s="12" t="s">
        <v>140</v>
      </c>
      <c r="I6" s="12" t="s">
        <v>141</v>
      </c>
      <c r="J6" s="12" t="s">
        <v>142</v>
      </c>
      <c r="K6" s="12"/>
      <c r="L6" s="12"/>
      <c r="M6" s="12"/>
      <c r="N6" s="12" t="s">
        <v>143</v>
      </c>
      <c r="O6" s="12" t="s">
        <v>144</v>
      </c>
      <c r="P6" s="12" t="s">
        <v>145</v>
      </c>
      <c r="Q6" s="12" t="s">
        <v>146</v>
      </c>
      <c r="R6" s="259" t="s">
        <v>147</v>
      </c>
      <c r="S6" s="223" t="s">
        <v>136</v>
      </c>
      <c r="T6" s="223" t="s">
        <v>137</v>
      </c>
      <c r="U6" s="223" t="s">
        <v>138</v>
      </c>
      <c r="V6" s="223" t="s">
        <v>139</v>
      </c>
      <c r="W6" s="223" t="s">
        <v>140</v>
      </c>
      <c r="X6" s="223" t="s">
        <v>141</v>
      </c>
      <c r="Y6" s="223" t="s">
        <v>148</v>
      </c>
    </row>
    <row r="7" ht="45" customHeight="1" spans="1:25">
      <c r="A7" s="12"/>
      <c r="B7" s="12"/>
      <c r="C7" s="12"/>
      <c r="D7" s="12"/>
      <c r="E7" s="12"/>
      <c r="F7" s="12"/>
      <c r="G7" s="12"/>
      <c r="H7" s="12"/>
      <c r="I7" s="12"/>
      <c r="J7" s="12" t="s">
        <v>149</v>
      </c>
      <c r="K7" s="12" t="s">
        <v>150</v>
      </c>
      <c r="L7" s="12" t="s">
        <v>151</v>
      </c>
      <c r="M7" s="12" t="s">
        <v>140</v>
      </c>
      <c r="N7" s="12"/>
      <c r="O7" s="12"/>
      <c r="P7" s="12"/>
      <c r="Q7" s="12"/>
      <c r="R7" s="259"/>
      <c r="S7" s="223"/>
      <c r="T7" s="223"/>
      <c r="U7" s="223"/>
      <c r="V7" s="223"/>
      <c r="W7" s="223"/>
      <c r="X7" s="223"/>
      <c r="Y7" s="223"/>
    </row>
    <row r="8" ht="27.6" customHeight="1" spans="1:25">
      <c r="A8" s="100"/>
      <c r="B8" s="100" t="s">
        <v>134</v>
      </c>
      <c r="C8" s="256">
        <f>SUM(C10:C19)</f>
        <v>18784.825461</v>
      </c>
      <c r="D8" s="256">
        <f>SUM(D10:D19)</f>
        <v>18784.825461</v>
      </c>
      <c r="E8" s="256">
        <f>SUM(E10:E19)</f>
        <v>18784.825461</v>
      </c>
      <c r="F8" s="256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260"/>
      <c r="S8" s="174"/>
      <c r="T8" s="174"/>
      <c r="U8" s="174"/>
      <c r="V8" s="174"/>
      <c r="W8" s="174"/>
      <c r="X8" s="174"/>
      <c r="Y8" s="174"/>
    </row>
    <row r="9" ht="27.6" customHeight="1" spans="1:25">
      <c r="A9" s="127">
        <v>351</v>
      </c>
      <c r="B9" s="127" t="s">
        <v>4</v>
      </c>
      <c r="C9" s="256">
        <f>SUM(C10:C19)</f>
        <v>18784.825461</v>
      </c>
      <c r="D9" s="256">
        <f>SUM(D10:D19)</f>
        <v>18784.825461</v>
      </c>
      <c r="E9" s="256">
        <f>SUM(E10:E19)</f>
        <v>18784.825461</v>
      </c>
      <c r="F9" s="256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260"/>
      <c r="S9" s="174"/>
      <c r="T9" s="174"/>
      <c r="U9" s="174"/>
      <c r="V9" s="174"/>
      <c r="W9" s="174"/>
      <c r="X9" s="174"/>
      <c r="Y9" s="174"/>
    </row>
    <row r="10" ht="26.1" customHeight="1" spans="1:25">
      <c r="A10" s="69" t="s">
        <v>152</v>
      </c>
      <c r="B10" s="69" t="s">
        <v>153</v>
      </c>
      <c r="C10" s="257">
        <v>10893.582683</v>
      </c>
      <c r="D10" s="257">
        <v>10893.582683</v>
      </c>
      <c r="E10" s="257">
        <v>10893.582683</v>
      </c>
      <c r="F10" s="257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261"/>
      <c r="S10" s="162"/>
      <c r="T10" s="162"/>
      <c r="U10" s="162"/>
      <c r="V10" s="162"/>
      <c r="W10" s="162"/>
      <c r="X10" s="162"/>
      <c r="Y10" s="162"/>
    </row>
    <row r="11" ht="26.1" customHeight="1" spans="1:25">
      <c r="A11" s="69" t="s">
        <v>154</v>
      </c>
      <c r="B11" s="69" t="s">
        <v>155</v>
      </c>
      <c r="C11" s="257">
        <v>1355.106959</v>
      </c>
      <c r="D11" s="257">
        <v>1355.106959</v>
      </c>
      <c r="E11" s="257">
        <v>1355.106959</v>
      </c>
      <c r="F11" s="257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261"/>
      <c r="S11" s="162"/>
      <c r="T11" s="162"/>
      <c r="U11" s="162"/>
      <c r="V11" s="162"/>
      <c r="W11" s="162"/>
      <c r="X11" s="162"/>
      <c r="Y11" s="162"/>
    </row>
    <row r="12" ht="26.1" customHeight="1" spans="1:25">
      <c r="A12" s="69" t="s">
        <v>156</v>
      </c>
      <c r="B12" s="69" t="s">
        <v>157</v>
      </c>
      <c r="C12" s="257">
        <v>2881.152655</v>
      </c>
      <c r="D12" s="257">
        <v>2881.152655</v>
      </c>
      <c r="E12" s="257">
        <v>2881.152655</v>
      </c>
      <c r="F12" s="257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261"/>
      <c r="S12" s="162"/>
      <c r="T12" s="162"/>
      <c r="U12" s="162"/>
      <c r="V12" s="162"/>
      <c r="W12" s="162"/>
      <c r="X12" s="162"/>
      <c r="Y12" s="162"/>
    </row>
    <row r="13" ht="26.1" customHeight="1" spans="1:25">
      <c r="A13" s="69" t="s">
        <v>158</v>
      </c>
      <c r="B13" s="69" t="s">
        <v>159</v>
      </c>
      <c r="C13" s="257">
        <v>716.161699</v>
      </c>
      <c r="D13" s="257">
        <v>716.161699</v>
      </c>
      <c r="E13" s="257">
        <v>716.161699</v>
      </c>
      <c r="F13" s="257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261"/>
      <c r="S13" s="162"/>
      <c r="T13" s="162"/>
      <c r="U13" s="162"/>
      <c r="V13" s="162"/>
      <c r="W13" s="162"/>
      <c r="X13" s="162"/>
      <c r="Y13" s="162"/>
    </row>
    <row r="14" ht="26.1" customHeight="1" spans="1:25">
      <c r="A14" s="69" t="s">
        <v>160</v>
      </c>
      <c r="B14" s="69" t="s">
        <v>161</v>
      </c>
      <c r="C14" s="257">
        <v>1128.107508</v>
      </c>
      <c r="D14" s="257">
        <v>1128.107508</v>
      </c>
      <c r="E14" s="257">
        <v>1128.107508</v>
      </c>
      <c r="F14" s="257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261"/>
      <c r="S14" s="162"/>
      <c r="T14" s="162"/>
      <c r="U14" s="162"/>
      <c r="V14" s="162"/>
      <c r="W14" s="162"/>
      <c r="X14" s="162"/>
      <c r="Y14" s="162"/>
    </row>
    <row r="15" ht="26.1" customHeight="1" spans="1:25">
      <c r="A15" s="69" t="s">
        <v>162</v>
      </c>
      <c r="B15" s="69" t="s">
        <v>163</v>
      </c>
      <c r="C15" s="257">
        <v>443.037953</v>
      </c>
      <c r="D15" s="257">
        <v>443.037953</v>
      </c>
      <c r="E15" s="257">
        <v>443.037953</v>
      </c>
      <c r="F15" s="257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261"/>
      <c r="S15" s="162"/>
      <c r="T15" s="162"/>
      <c r="U15" s="162"/>
      <c r="V15" s="162"/>
      <c r="W15" s="162"/>
      <c r="X15" s="162"/>
      <c r="Y15" s="162"/>
    </row>
    <row r="16" ht="26.1" customHeight="1" spans="1:25">
      <c r="A16" s="69" t="s">
        <v>164</v>
      </c>
      <c r="B16" s="69" t="s">
        <v>165</v>
      </c>
      <c r="C16" s="257">
        <v>261.336509</v>
      </c>
      <c r="D16" s="257">
        <v>261.336509</v>
      </c>
      <c r="E16" s="257">
        <v>261.336509</v>
      </c>
      <c r="F16" s="257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261"/>
      <c r="S16" s="162"/>
      <c r="T16" s="162"/>
      <c r="U16" s="162"/>
      <c r="V16" s="162"/>
      <c r="W16" s="162"/>
      <c r="X16" s="162"/>
      <c r="Y16" s="162"/>
    </row>
    <row r="17" ht="26.1" customHeight="1" spans="1:25">
      <c r="A17" s="69" t="s">
        <v>166</v>
      </c>
      <c r="B17" s="69" t="s">
        <v>167</v>
      </c>
      <c r="C17" s="257">
        <v>710.305338</v>
      </c>
      <c r="D17" s="257">
        <v>710.305338</v>
      </c>
      <c r="E17" s="257">
        <v>710.305338</v>
      </c>
      <c r="F17" s="257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261"/>
      <c r="S17" s="162"/>
      <c r="T17" s="162"/>
      <c r="U17" s="162"/>
      <c r="V17" s="162"/>
      <c r="W17" s="162"/>
      <c r="X17" s="162"/>
      <c r="Y17" s="162"/>
    </row>
    <row r="18" ht="26.1" customHeight="1" spans="1:25">
      <c r="A18" s="69" t="s">
        <v>168</v>
      </c>
      <c r="B18" s="69" t="s">
        <v>169</v>
      </c>
      <c r="C18" s="257">
        <v>210.030776</v>
      </c>
      <c r="D18" s="257">
        <v>210.030776</v>
      </c>
      <c r="E18" s="257">
        <v>210.030776</v>
      </c>
      <c r="F18" s="257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261"/>
      <c r="S18" s="162"/>
      <c r="T18" s="162"/>
      <c r="U18" s="162"/>
      <c r="V18" s="162"/>
      <c r="W18" s="162"/>
      <c r="X18" s="162"/>
      <c r="Y18" s="162"/>
    </row>
    <row r="19" ht="26.1" customHeight="1" spans="1:25">
      <c r="A19" s="69" t="s">
        <v>170</v>
      </c>
      <c r="B19" s="69" t="s">
        <v>171</v>
      </c>
      <c r="C19" s="257">
        <v>186.003381</v>
      </c>
      <c r="D19" s="257">
        <v>186.003381</v>
      </c>
      <c r="E19" s="257">
        <v>186.003381</v>
      </c>
      <c r="F19" s="257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261"/>
      <c r="S19" s="162"/>
      <c r="T19" s="162"/>
      <c r="U19" s="162"/>
      <c r="V19" s="162"/>
      <c r="W19" s="162"/>
      <c r="X19" s="162"/>
      <c r="Y19" s="162"/>
    </row>
  </sheetData>
  <mergeCells count="27">
    <mergeCell ref="A2:Y2"/>
    <mergeCell ref="A3:Y3"/>
    <mergeCell ref="V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93055555555556" right="0.393055555555556" top="0.786805555555556" bottom="0.393055555555556" header="0" footer="0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B9" sqref="B9"/>
    </sheetView>
  </sheetViews>
  <sheetFormatPr defaultColWidth="6.85833333333333" defaultRowHeight="12.75" customHeight="1"/>
  <cols>
    <col min="1" max="1" width="19" style="187" customWidth="1"/>
    <col min="2" max="2" width="28.25" style="187" customWidth="1"/>
    <col min="3" max="3" width="13.5" style="187" customWidth="1"/>
    <col min="4" max="4" width="12" style="187" customWidth="1"/>
    <col min="5" max="5" width="11.75" style="187" customWidth="1"/>
    <col min="6" max="6" width="9.5" style="187" customWidth="1"/>
    <col min="7" max="7" width="8.75" style="187" customWidth="1"/>
    <col min="8" max="8" width="10.5" style="187" customWidth="1"/>
    <col min="9" max="16384" width="6.85833333333333" style="187" customWidth="1"/>
  </cols>
  <sheetData>
    <row r="1" s="187" customFormat="1" ht="23.25" customHeight="1" spans="1:10">
      <c r="A1" s="228"/>
      <c r="B1" s="228"/>
      <c r="C1" s="228"/>
      <c r="D1" s="228"/>
      <c r="E1" s="213"/>
      <c r="F1" s="213"/>
      <c r="G1" s="229" t="s">
        <v>172</v>
      </c>
      <c r="H1" s="229"/>
      <c r="I1" s="252"/>
      <c r="J1" s="252"/>
    </row>
    <row r="2" s="187" customFormat="1" ht="23.25" customHeight="1" spans="1:10">
      <c r="A2" s="230" t="s">
        <v>173</v>
      </c>
      <c r="B2" s="230"/>
      <c r="C2" s="230"/>
      <c r="D2" s="230"/>
      <c r="E2" s="230"/>
      <c r="F2" s="230"/>
      <c r="G2" s="230"/>
      <c r="H2" s="230"/>
      <c r="I2" s="252"/>
      <c r="J2" s="252"/>
    </row>
    <row r="3" s="187" customFormat="1" ht="23.25" customHeight="1" spans="1:10">
      <c r="A3" s="231" t="s">
        <v>174</v>
      </c>
      <c r="B3" s="232"/>
      <c r="C3" s="232"/>
      <c r="D3" s="232"/>
      <c r="E3" s="233"/>
      <c r="F3" s="233"/>
      <c r="G3" s="234" t="s">
        <v>175</v>
      </c>
      <c r="H3" s="234"/>
      <c r="I3" s="253"/>
      <c r="J3" s="253"/>
    </row>
    <row r="4" s="187" customFormat="1" ht="34.5" customHeight="1" spans="1:10">
      <c r="A4" s="235" t="s">
        <v>176</v>
      </c>
      <c r="B4" s="236" t="s">
        <v>177</v>
      </c>
      <c r="C4" s="235" t="s">
        <v>134</v>
      </c>
      <c r="D4" s="237" t="s">
        <v>178</v>
      </c>
      <c r="E4" s="237" t="s">
        <v>179</v>
      </c>
      <c r="F4" s="237" t="s">
        <v>180</v>
      </c>
      <c r="G4" s="237" t="s">
        <v>181</v>
      </c>
      <c r="H4" s="237" t="s">
        <v>182</v>
      </c>
      <c r="I4" s="254"/>
      <c r="J4" s="254"/>
    </row>
    <row r="5" s="188" customFormat="1" ht="27" customHeight="1" spans="1:10">
      <c r="A5" s="200"/>
      <c r="B5" s="201" t="s">
        <v>134</v>
      </c>
      <c r="C5" s="238">
        <f>SUM(C6)</f>
        <v>18784.826602</v>
      </c>
      <c r="D5" s="238">
        <f>SUM(D6)</f>
        <v>7857.666602</v>
      </c>
      <c r="E5" s="238">
        <f>SUM(E6)</f>
        <v>10927.16</v>
      </c>
      <c r="F5" s="202"/>
      <c r="G5" s="202"/>
      <c r="H5" s="202"/>
      <c r="I5" s="255"/>
      <c r="J5" s="255"/>
    </row>
    <row r="6" s="187" customFormat="1" ht="27" customHeight="1" spans="1:10">
      <c r="A6" s="239" t="s">
        <v>183</v>
      </c>
      <c r="B6" s="240" t="s">
        <v>4</v>
      </c>
      <c r="C6" s="241">
        <f>SUM(C7)</f>
        <v>18784.826602</v>
      </c>
      <c r="D6" s="241">
        <f>SUM(D7)</f>
        <v>7857.666602</v>
      </c>
      <c r="E6" s="241">
        <f>SUM(E7)</f>
        <v>10927.16</v>
      </c>
      <c r="F6" s="242"/>
      <c r="G6" s="242"/>
      <c r="H6" s="242"/>
      <c r="I6" s="253"/>
      <c r="J6" s="253"/>
    </row>
    <row r="7" s="187" customFormat="1" ht="27" customHeight="1" spans="1:10">
      <c r="A7" s="239" t="s">
        <v>184</v>
      </c>
      <c r="B7" s="240"/>
      <c r="C7" s="241">
        <f t="shared" ref="C5:C7" si="0">SUM(C8,C15,C28,C31,C20)</f>
        <v>18784.826602</v>
      </c>
      <c r="D7" s="241">
        <f t="shared" ref="D5:D7" si="1">SUM(D8,D15,D28,D31,D20)</f>
        <v>7857.666602</v>
      </c>
      <c r="E7" s="241">
        <f t="shared" ref="E5:E7" si="2">SUM(E8,E15,E28,E31,E20)</f>
        <v>10927.16</v>
      </c>
      <c r="F7" s="242"/>
      <c r="G7" s="242"/>
      <c r="H7" s="242"/>
      <c r="I7" s="253"/>
      <c r="J7" s="253"/>
    </row>
    <row r="8" s="187" customFormat="1" ht="27" customHeight="1" spans="1:10">
      <c r="A8" s="203" t="s">
        <v>185</v>
      </c>
      <c r="B8" s="204" t="s">
        <v>186</v>
      </c>
      <c r="C8" s="243">
        <f>SUM(C10:C12,C13)</f>
        <v>762.594282</v>
      </c>
      <c r="D8" s="244">
        <f>SUM(D10:D13)</f>
        <v>762.594282</v>
      </c>
      <c r="E8" s="244">
        <f>SUM(E10:E14)</f>
        <v>0</v>
      </c>
      <c r="F8" s="244"/>
      <c r="G8" s="242"/>
      <c r="H8" s="242"/>
      <c r="I8" s="252"/>
      <c r="J8" s="252"/>
    </row>
    <row r="9" s="187" customFormat="1" ht="27" customHeight="1" spans="1:10">
      <c r="A9" s="203" t="s">
        <v>187</v>
      </c>
      <c r="B9" s="204" t="s">
        <v>188</v>
      </c>
      <c r="C9" s="243">
        <f>SUM(C10:C12)</f>
        <v>654.186186</v>
      </c>
      <c r="D9" s="244">
        <f>SUM(D10:D12)</f>
        <v>654.186186</v>
      </c>
      <c r="E9" s="244">
        <f>SUM(E10:E12)</f>
        <v>0</v>
      </c>
      <c r="F9" s="244"/>
      <c r="G9" s="242"/>
      <c r="H9" s="242"/>
      <c r="I9" s="252"/>
      <c r="J9" s="252"/>
    </row>
    <row r="10" s="187" customFormat="1" ht="27" customHeight="1" spans="1:10">
      <c r="A10" s="205" t="s">
        <v>189</v>
      </c>
      <c r="B10" s="204" t="s">
        <v>190</v>
      </c>
      <c r="C10" s="243">
        <f t="shared" ref="C10:C12" si="3">SUM(D10:H10)</f>
        <v>145.735041</v>
      </c>
      <c r="D10" s="244">
        <v>145.735041</v>
      </c>
      <c r="E10" s="244"/>
      <c r="F10" s="244"/>
      <c r="G10" s="242"/>
      <c r="H10" s="242"/>
      <c r="I10" s="252"/>
      <c r="J10" s="252"/>
    </row>
    <row r="11" s="187" customFormat="1" ht="27" customHeight="1" spans="1:10">
      <c r="A11" s="205" t="s">
        <v>191</v>
      </c>
      <c r="B11" s="204" t="s">
        <v>192</v>
      </c>
      <c r="C11" s="243">
        <f t="shared" si="3"/>
        <v>8.072815</v>
      </c>
      <c r="D11" s="244">
        <v>8.072815</v>
      </c>
      <c r="E11" s="244"/>
      <c r="F11" s="244"/>
      <c r="G11" s="242"/>
      <c r="H11" s="242"/>
      <c r="I11" s="252"/>
      <c r="J11" s="252"/>
    </row>
    <row r="12" s="187" customFormat="1" ht="27" customHeight="1" spans="1:10">
      <c r="A12" s="206" t="s">
        <v>193</v>
      </c>
      <c r="B12" s="84" t="s">
        <v>194</v>
      </c>
      <c r="C12" s="243">
        <f t="shared" si="3"/>
        <v>500.37833</v>
      </c>
      <c r="D12" s="245">
        <v>500.37833</v>
      </c>
      <c r="E12" s="245"/>
      <c r="F12" s="245"/>
      <c r="G12" s="242"/>
      <c r="H12" s="242"/>
      <c r="I12" s="252"/>
      <c r="J12" s="252"/>
    </row>
    <row r="13" s="187" customFormat="1" ht="27" customHeight="1" spans="1:10">
      <c r="A13" s="203" t="s">
        <v>195</v>
      </c>
      <c r="B13" s="204" t="s">
        <v>196</v>
      </c>
      <c r="C13" s="243">
        <f t="shared" ref="C13:C18" si="4">C14</f>
        <v>108.408096</v>
      </c>
      <c r="D13" s="245">
        <f t="shared" ref="D13:D18" si="5">D14</f>
        <v>108.408096</v>
      </c>
      <c r="E13" s="244">
        <f t="shared" ref="E13:E18" si="6">E14</f>
        <v>0</v>
      </c>
      <c r="F13" s="244"/>
      <c r="G13" s="242"/>
      <c r="H13" s="242"/>
      <c r="I13" s="252"/>
      <c r="J13" s="252"/>
    </row>
    <row r="14" s="187" customFormat="1" ht="27" customHeight="1" spans="1:10">
      <c r="A14" s="205" t="s">
        <v>197</v>
      </c>
      <c r="B14" s="204" t="s">
        <v>198</v>
      </c>
      <c r="C14" s="243">
        <f t="shared" ref="C14:C19" si="7">SUM(D14:H14)</f>
        <v>108.408096</v>
      </c>
      <c r="D14" s="245">
        <v>108.408096</v>
      </c>
      <c r="E14" s="245"/>
      <c r="F14" s="245"/>
      <c r="G14" s="242"/>
      <c r="H14" s="242"/>
      <c r="I14" s="252"/>
      <c r="J14" s="252"/>
    </row>
    <row r="15" s="187" customFormat="1" ht="27" customHeight="1" spans="1:10">
      <c r="A15" s="205" t="s">
        <v>199</v>
      </c>
      <c r="B15" s="204" t="s">
        <v>200</v>
      </c>
      <c r="C15" s="243">
        <f>SUM(C17,C19)</f>
        <v>1133.84032</v>
      </c>
      <c r="D15" s="243">
        <f>SUM(D17,D19)</f>
        <v>135.18032</v>
      </c>
      <c r="E15" s="243">
        <f>SUM(E17,E19)</f>
        <v>998.66</v>
      </c>
      <c r="F15" s="243"/>
      <c r="G15" s="242"/>
      <c r="H15" s="242"/>
      <c r="I15" s="252"/>
      <c r="J15" s="252"/>
    </row>
    <row r="16" s="187" customFormat="1" ht="27" customHeight="1" spans="1:10">
      <c r="A16" s="205" t="s">
        <v>201</v>
      </c>
      <c r="B16" s="204" t="s">
        <v>202</v>
      </c>
      <c r="C16" s="243">
        <f t="shared" si="4"/>
        <v>135.18032</v>
      </c>
      <c r="D16" s="244">
        <f t="shared" si="5"/>
        <v>135.18032</v>
      </c>
      <c r="E16" s="244">
        <f t="shared" si="6"/>
        <v>0</v>
      </c>
      <c r="F16" s="244"/>
      <c r="G16" s="242"/>
      <c r="H16" s="242"/>
      <c r="I16" s="252"/>
      <c r="J16" s="252"/>
    </row>
    <row r="17" s="187" customFormat="1" ht="27" customHeight="1" spans="1:10">
      <c r="A17" s="205" t="s">
        <v>203</v>
      </c>
      <c r="B17" s="204" t="s">
        <v>204</v>
      </c>
      <c r="C17" s="243">
        <f t="shared" si="7"/>
        <v>135.18032</v>
      </c>
      <c r="D17" s="244">
        <v>135.18032</v>
      </c>
      <c r="E17" s="244"/>
      <c r="F17" s="244"/>
      <c r="G17" s="242"/>
      <c r="H17" s="242"/>
      <c r="I17" s="252"/>
      <c r="J17" s="252"/>
    </row>
    <row r="18" s="187" customFormat="1" ht="27" customHeight="1" spans="1:8">
      <c r="A18" s="205" t="s">
        <v>205</v>
      </c>
      <c r="B18" s="204" t="s">
        <v>206</v>
      </c>
      <c r="C18" s="243">
        <f t="shared" si="4"/>
        <v>998.66</v>
      </c>
      <c r="D18" s="244">
        <f t="shared" si="5"/>
        <v>0</v>
      </c>
      <c r="E18" s="244">
        <f t="shared" si="6"/>
        <v>998.66</v>
      </c>
      <c r="F18" s="244"/>
      <c r="G18" s="242"/>
      <c r="H18" s="242"/>
    </row>
    <row r="19" s="187" customFormat="1" ht="27" customHeight="1" spans="1:8">
      <c r="A19" s="205" t="s">
        <v>207</v>
      </c>
      <c r="B19" s="204" t="s">
        <v>208</v>
      </c>
      <c r="C19" s="243">
        <f t="shared" si="7"/>
        <v>998.66</v>
      </c>
      <c r="D19" s="245"/>
      <c r="E19" s="245">
        <v>998.66</v>
      </c>
      <c r="F19" s="245"/>
      <c r="G19" s="242"/>
      <c r="H19" s="242"/>
    </row>
    <row r="20" s="187" customFormat="1" ht="27" customHeight="1" spans="1:8">
      <c r="A20" s="205" t="s">
        <v>209</v>
      </c>
      <c r="B20" s="204" t="s">
        <v>210</v>
      </c>
      <c r="C20" s="243">
        <f>SUM(C22:C27)</f>
        <v>16348.348</v>
      </c>
      <c r="D20" s="244">
        <f>SUM(D22:D27)</f>
        <v>6419.848</v>
      </c>
      <c r="E20" s="244">
        <f>SUM(E22:E27)</f>
        <v>9928.5</v>
      </c>
      <c r="F20" s="244"/>
      <c r="G20" s="242"/>
      <c r="H20" s="242"/>
    </row>
    <row r="21" s="187" customFormat="1" ht="27" customHeight="1" spans="1:8">
      <c r="A21" s="205" t="s">
        <v>211</v>
      </c>
      <c r="B21" s="204" t="s">
        <v>212</v>
      </c>
      <c r="C21" s="243">
        <f>SUM(C22:C27)</f>
        <v>16348.348</v>
      </c>
      <c r="D21" s="244">
        <f>SUM(D22:D27)</f>
        <v>6419.848</v>
      </c>
      <c r="E21" s="244">
        <f>SUM(E22:E27)</f>
        <v>9928.5</v>
      </c>
      <c r="F21" s="244"/>
      <c r="G21" s="242"/>
      <c r="H21" s="242"/>
    </row>
    <row r="22" s="187" customFormat="1" ht="27" customHeight="1" spans="1:8">
      <c r="A22" s="205" t="s">
        <v>213</v>
      </c>
      <c r="B22" s="204" t="s">
        <v>204</v>
      </c>
      <c r="C22" s="243">
        <f t="shared" ref="C22:C27" si="8">SUM(D22:H22)</f>
        <v>5087.46</v>
      </c>
      <c r="D22" s="245">
        <v>4920.46</v>
      </c>
      <c r="E22" s="245">
        <v>167</v>
      </c>
      <c r="F22" s="245"/>
      <c r="G22" s="242"/>
      <c r="H22" s="242"/>
    </row>
    <row r="23" s="187" customFormat="1" ht="27" customHeight="1" spans="1:8">
      <c r="A23" s="210" t="s">
        <v>214</v>
      </c>
      <c r="B23" s="211" t="s">
        <v>215</v>
      </c>
      <c r="C23" s="246">
        <f t="shared" si="8"/>
        <v>201</v>
      </c>
      <c r="D23" s="245"/>
      <c r="E23" s="245">
        <v>201</v>
      </c>
      <c r="F23" s="245"/>
      <c r="G23" s="247"/>
      <c r="H23" s="247"/>
    </row>
    <row r="24" ht="27" customHeight="1" spans="1:8">
      <c r="A24" s="205" t="s">
        <v>216</v>
      </c>
      <c r="B24" s="204" t="s">
        <v>217</v>
      </c>
      <c r="C24" s="248">
        <f t="shared" si="8"/>
        <v>313.76</v>
      </c>
      <c r="D24" s="248"/>
      <c r="E24" s="248">
        <v>313.76</v>
      </c>
      <c r="F24" s="248"/>
      <c r="G24" s="249"/>
      <c r="H24" s="249"/>
    </row>
    <row r="25" ht="27" customHeight="1" spans="1:8">
      <c r="A25" s="205" t="s">
        <v>218</v>
      </c>
      <c r="B25" s="204" t="s">
        <v>219</v>
      </c>
      <c r="C25" s="248">
        <f t="shared" si="8"/>
        <v>129</v>
      </c>
      <c r="D25" s="248"/>
      <c r="E25" s="248">
        <v>129</v>
      </c>
      <c r="F25" s="248"/>
      <c r="G25" s="249"/>
      <c r="H25" s="249"/>
    </row>
    <row r="26" ht="27" customHeight="1" spans="1:8">
      <c r="A26" s="205" t="s">
        <v>220</v>
      </c>
      <c r="B26" s="204" t="s">
        <v>221</v>
      </c>
      <c r="C26" s="248">
        <f t="shared" si="8"/>
        <v>1544.388</v>
      </c>
      <c r="D26" s="248">
        <v>1499.388</v>
      </c>
      <c r="E26" s="248">
        <v>45</v>
      </c>
      <c r="F26" s="248"/>
      <c r="G26" s="249"/>
      <c r="H26" s="249"/>
    </row>
    <row r="27" ht="27" customHeight="1" spans="1:8">
      <c r="A27" s="205" t="s">
        <v>222</v>
      </c>
      <c r="B27" s="204" t="s">
        <v>223</v>
      </c>
      <c r="C27" s="248">
        <f t="shared" si="8"/>
        <v>9072.74</v>
      </c>
      <c r="D27" s="248"/>
      <c r="E27" s="248">
        <v>9072.74</v>
      </c>
      <c r="F27" s="248"/>
      <c r="G27" s="249"/>
      <c r="H27" s="249"/>
    </row>
    <row r="28" ht="27" customHeight="1" spans="1:8">
      <c r="A28" s="205" t="s">
        <v>224</v>
      </c>
      <c r="B28" s="204" t="s">
        <v>225</v>
      </c>
      <c r="C28" s="248">
        <f>C30</f>
        <v>539.644</v>
      </c>
      <c r="D28" s="248">
        <f>D30</f>
        <v>539.644</v>
      </c>
      <c r="E28" s="248">
        <f>E30</f>
        <v>0</v>
      </c>
      <c r="F28" s="248"/>
      <c r="G28" s="249"/>
      <c r="H28" s="249"/>
    </row>
    <row r="29" ht="27" customHeight="1" spans="1:8">
      <c r="A29" s="205" t="s">
        <v>226</v>
      </c>
      <c r="B29" s="204" t="s">
        <v>227</v>
      </c>
      <c r="C29" s="248">
        <f>C30</f>
        <v>539.644</v>
      </c>
      <c r="D29" s="248">
        <f>D30</f>
        <v>539.644</v>
      </c>
      <c r="E29" s="248">
        <f>E30</f>
        <v>0</v>
      </c>
      <c r="F29" s="248"/>
      <c r="G29" s="249"/>
      <c r="H29" s="249"/>
    </row>
    <row r="30" ht="27" customHeight="1" spans="1:8">
      <c r="A30" s="205" t="s">
        <v>228</v>
      </c>
      <c r="B30" s="204" t="s">
        <v>229</v>
      </c>
      <c r="C30" s="248">
        <f>SUM(D30:H30)</f>
        <v>539.644</v>
      </c>
      <c r="D30" s="250">
        <v>539.644</v>
      </c>
      <c r="E30" s="248"/>
      <c r="F30" s="248"/>
      <c r="G30" s="249"/>
      <c r="H30" s="249"/>
    </row>
    <row r="31" ht="27" customHeight="1" spans="1:8">
      <c r="A31" s="205" t="s">
        <v>230</v>
      </c>
      <c r="B31" s="204" t="s">
        <v>231</v>
      </c>
      <c r="C31" s="248">
        <f>C33</f>
        <v>0.4</v>
      </c>
      <c r="D31" s="248">
        <f>D33</f>
        <v>0.4</v>
      </c>
      <c r="E31" s="248">
        <f>E33</f>
        <v>0</v>
      </c>
      <c r="F31" s="248"/>
      <c r="G31" s="249"/>
      <c r="H31" s="249"/>
    </row>
    <row r="32" ht="27" customHeight="1" spans="1:8">
      <c r="A32" s="205" t="s">
        <v>232</v>
      </c>
      <c r="B32" s="204" t="s">
        <v>233</v>
      </c>
      <c r="C32" s="248">
        <f>C33</f>
        <v>0.4</v>
      </c>
      <c r="D32" s="248">
        <f>D33</f>
        <v>0.4</v>
      </c>
      <c r="E32" s="248">
        <f>E33</f>
        <v>0</v>
      </c>
      <c r="F32" s="248"/>
      <c r="G32" s="249"/>
      <c r="H32" s="249"/>
    </row>
    <row r="33" ht="27" customHeight="1" spans="1:8">
      <c r="A33" s="205" t="s">
        <v>234</v>
      </c>
      <c r="B33" s="204" t="s">
        <v>221</v>
      </c>
      <c r="C33" s="248">
        <f>SUM(D33:H33)</f>
        <v>0.4</v>
      </c>
      <c r="D33" s="250">
        <v>0.4</v>
      </c>
      <c r="E33" s="141"/>
      <c r="F33" s="141"/>
      <c r="G33" s="249"/>
      <c r="H33" s="249"/>
    </row>
    <row r="34" ht="27" customHeight="1" spans="1:8">
      <c r="A34" s="251" t="s">
        <v>235</v>
      </c>
      <c r="B34" s="251"/>
      <c r="C34" s="251"/>
      <c r="D34" s="251"/>
      <c r="E34" s="251"/>
      <c r="F34" s="251"/>
      <c r="G34" s="251"/>
      <c r="H34" s="251"/>
    </row>
  </sheetData>
  <mergeCells count="5">
    <mergeCell ref="G1:H1"/>
    <mergeCell ref="A2:H2"/>
    <mergeCell ref="A3:D3"/>
    <mergeCell ref="G3:H3"/>
    <mergeCell ref="A34:H3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zoomScale="115" zoomScaleNormal="115" workbookViewId="0">
      <selection activeCell="J18" sqref="J18"/>
    </sheetView>
  </sheetViews>
  <sheetFormatPr defaultColWidth="9" defaultRowHeight="13.5"/>
  <cols>
    <col min="1" max="1" width="5.25" customWidth="1"/>
    <col min="2" max="2" width="3.875" customWidth="1"/>
    <col min="3" max="3" width="4.375" customWidth="1"/>
    <col min="4" max="4" width="5.625" customWidth="1"/>
    <col min="5" max="5" width="24.5083333333333" customWidth="1"/>
    <col min="6" max="6" width="12.625" customWidth="1"/>
    <col min="7" max="7" width="9.125" customWidth="1"/>
    <col min="8" max="8" width="10.7" customWidth="1"/>
    <col min="9" max="12" width="9.125" customWidth="1"/>
    <col min="13" max="13" width="5.75" customWidth="1"/>
    <col min="14" max="17" width="9.125" customWidth="1"/>
    <col min="18" max="18" width="6.75" customWidth="1"/>
    <col min="19" max="19" width="5.875" customWidth="1"/>
    <col min="20" max="20" width="4.875" customWidth="1"/>
  </cols>
  <sheetData>
    <row r="1" ht="42.2" customHeight="1" spans="1:20">
      <c r="A1" s="126" t="s">
        <v>10</v>
      </c>
      <c r="B1" s="126"/>
      <c r="C1" s="126"/>
      <c r="D1" s="126"/>
      <c r="E1" s="126"/>
      <c r="F1" s="126"/>
      <c r="G1" s="126"/>
      <c r="H1" s="126"/>
      <c r="I1" s="126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</row>
    <row r="2" spans="1:20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6:20">
      <c r="P3" s="67" t="s">
        <v>31</v>
      </c>
      <c r="Q3" s="67"/>
      <c r="R3" s="67"/>
      <c r="S3" s="67"/>
      <c r="T3" s="67"/>
    </row>
    <row r="4" ht="27.6" customHeight="1" spans="1:20">
      <c r="A4" s="12" t="s">
        <v>236</v>
      </c>
      <c r="B4" s="12"/>
      <c r="C4" s="12"/>
      <c r="D4" s="12" t="s">
        <v>237</v>
      </c>
      <c r="E4" s="12" t="s">
        <v>238</v>
      </c>
      <c r="F4" s="12" t="s">
        <v>239</v>
      </c>
      <c r="G4" s="12" t="s">
        <v>240</v>
      </c>
      <c r="H4" s="12" t="s">
        <v>241</v>
      </c>
      <c r="I4" s="12" t="s">
        <v>242</v>
      </c>
      <c r="J4" s="12" t="s">
        <v>243</v>
      </c>
      <c r="K4" s="12" t="s">
        <v>244</v>
      </c>
      <c r="L4" s="12" t="s">
        <v>245</v>
      </c>
      <c r="M4" s="12" t="s">
        <v>246</v>
      </c>
      <c r="N4" s="12" t="s">
        <v>247</v>
      </c>
      <c r="O4" s="12" t="s">
        <v>248</v>
      </c>
      <c r="P4" s="12" t="s">
        <v>249</v>
      </c>
      <c r="Q4" s="12" t="s">
        <v>250</v>
      </c>
      <c r="R4" s="12" t="s">
        <v>251</v>
      </c>
      <c r="S4" s="12" t="s">
        <v>252</v>
      </c>
      <c r="T4" s="12" t="s">
        <v>253</v>
      </c>
    </row>
    <row r="5" ht="30.2" customHeight="1" spans="1:20">
      <c r="A5" s="73" t="s">
        <v>254</v>
      </c>
      <c r="B5" s="73" t="s">
        <v>255</v>
      </c>
      <c r="C5" s="73" t="s">
        <v>256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4" customHeight="1" spans="1:20">
      <c r="A6" s="222"/>
      <c r="B6" s="222"/>
      <c r="C6" s="222"/>
      <c r="D6" s="222"/>
      <c r="E6" s="223" t="s">
        <v>257</v>
      </c>
      <c r="F6" s="162">
        <f>SUM(F7)</f>
        <v>18784.824702</v>
      </c>
      <c r="G6" s="162">
        <v>6178.895704</v>
      </c>
      <c r="H6" s="162">
        <v>11421.48</v>
      </c>
      <c r="I6" s="162">
        <v>119</v>
      </c>
      <c r="J6" s="162">
        <v>0</v>
      </c>
      <c r="K6" s="162">
        <v>350.9192</v>
      </c>
      <c r="L6" s="162">
        <v>0</v>
      </c>
      <c r="M6" s="162">
        <v>0</v>
      </c>
      <c r="N6" s="162">
        <v>0</v>
      </c>
      <c r="O6" s="162">
        <v>714.529798</v>
      </c>
      <c r="P6" s="162"/>
      <c r="Q6" s="162"/>
      <c r="R6" s="162"/>
      <c r="S6" s="162"/>
      <c r="T6" s="162"/>
    </row>
    <row r="7" ht="24" customHeight="1" spans="1:20">
      <c r="A7" s="156"/>
      <c r="B7" s="156"/>
      <c r="C7" s="156"/>
      <c r="D7" s="161">
        <v>351</v>
      </c>
      <c r="E7" s="161" t="s">
        <v>4</v>
      </c>
      <c r="F7" s="162">
        <f>SUM(F8,F15,F20,F28,F31)</f>
        <v>18784.824702</v>
      </c>
      <c r="G7" s="162">
        <f t="shared" ref="G7:O7" si="0">SUM(G8,G15,G20,G28,G31)</f>
        <v>6178.895704</v>
      </c>
      <c r="H7" s="162">
        <f t="shared" si="0"/>
        <v>11421.48</v>
      </c>
      <c r="I7" s="162">
        <f t="shared" si="0"/>
        <v>119</v>
      </c>
      <c r="J7" s="162">
        <f t="shared" si="0"/>
        <v>0</v>
      </c>
      <c r="K7" s="162">
        <f t="shared" si="0"/>
        <v>350.9192</v>
      </c>
      <c r="L7" s="162">
        <f t="shared" si="0"/>
        <v>0</v>
      </c>
      <c r="M7" s="162">
        <f t="shared" si="0"/>
        <v>0</v>
      </c>
      <c r="N7" s="162">
        <f t="shared" si="0"/>
        <v>0</v>
      </c>
      <c r="O7" s="162">
        <f t="shared" si="0"/>
        <v>714.529798</v>
      </c>
      <c r="P7" s="162"/>
      <c r="Q7" s="162"/>
      <c r="R7" s="162"/>
      <c r="S7" s="162"/>
      <c r="T7" s="162"/>
    </row>
    <row r="8" customFormat="1" ht="24" customHeight="1" spans="1:20">
      <c r="A8" s="148" t="s">
        <v>258</v>
      </c>
      <c r="B8" s="156"/>
      <c r="C8" s="156"/>
      <c r="D8" s="148">
        <v>351</v>
      </c>
      <c r="E8" s="148" t="e">
        <f>#REF!</f>
        <v>#REF!</v>
      </c>
      <c r="F8" s="132">
        <f>SUM(F10:F13)</f>
        <v>762.594282</v>
      </c>
      <c r="G8" s="132">
        <f>SUM(G10:G13)</f>
        <v>608.786426</v>
      </c>
      <c r="H8" s="132"/>
      <c r="I8" s="132"/>
      <c r="J8" s="132"/>
      <c r="K8" s="132"/>
      <c r="L8" s="132"/>
      <c r="M8" s="132"/>
      <c r="N8" s="132"/>
      <c r="O8" s="132">
        <f>SUM(O10:O14)</f>
        <v>153.807856</v>
      </c>
      <c r="P8" s="132"/>
      <c r="Q8" s="132"/>
      <c r="R8" s="132"/>
      <c r="S8" s="132"/>
      <c r="T8" s="132"/>
    </row>
    <row r="9" customFormat="1" ht="24" customHeight="1" spans="1:20">
      <c r="A9" s="148" t="s">
        <v>258</v>
      </c>
      <c r="B9" s="148" t="s">
        <v>259</v>
      </c>
      <c r="C9" s="156"/>
      <c r="D9" s="148">
        <v>351</v>
      </c>
      <c r="E9" s="148" t="e">
        <f>#REF!</f>
        <v>#REF!</v>
      </c>
      <c r="F9" s="132">
        <f>SUM(F10:F12)</f>
        <v>654.186186</v>
      </c>
      <c r="G9" s="132">
        <f>SUM(G10:G12)</f>
        <v>500.37833</v>
      </c>
      <c r="H9" s="132"/>
      <c r="I9" s="132"/>
      <c r="J9" s="132"/>
      <c r="K9" s="132"/>
      <c r="L9" s="132"/>
      <c r="M9" s="132"/>
      <c r="N9" s="132"/>
      <c r="O9" s="132">
        <f>SUM(O10:O12)</f>
        <v>153.807856</v>
      </c>
      <c r="P9" s="132"/>
      <c r="Q9" s="132"/>
      <c r="R9" s="132"/>
      <c r="S9" s="132"/>
      <c r="T9" s="132"/>
    </row>
    <row r="10" customFormat="1" ht="24" customHeight="1" spans="1:20">
      <c r="A10" s="148" t="s">
        <v>258</v>
      </c>
      <c r="B10" s="148" t="s">
        <v>259</v>
      </c>
      <c r="C10" s="148" t="s">
        <v>260</v>
      </c>
      <c r="D10" s="148">
        <v>351</v>
      </c>
      <c r="E10" s="131" t="s">
        <v>261</v>
      </c>
      <c r="F10" s="224">
        <f>SUM(G10:T10)</f>
        <v>145.735041</v>
      </c>
      <c r="G10" s="224"/>
      <c r="H10" s="224"/>
      <c r="I10" s="224"/>
      <c r="J10" s="224"/>
      <c r="K10" s="224"/>
      <c r="L10" s="224"/>
      <c r="M10" s="224"/>
      <c r="N10" s="224"/>
      <c r="O10" s="224">
        <v>145.735041</v>
      </c>
      <c r="P10" s="132"/>
      <c r="Q10" s="132"/>
      <c r="R10" s="132"/>
      <c r="S10" s="132"/>
      <c r="T10" s="132"/>
    </row>
    <row r="11" customFormat="1" ht="24" customHeight="1" spans="1:20">
      <c r="A11" s="148" t="s">
        <v>258</v>
      </c>
      <c r="B11" s="148" t="s">
        <v>259</v>
      </c>
      <c r="C11" s="148" t="s">
        <v>262</v>
      </c>
      <c r="D11" s="148">
        <v>351</v>
      </c>
      <c r="E11" s="131" t="s">
        <v>263</v>
      </c>
      <c r="F11" s="224">
        <f>SUM(G11:T11)</f>
        <v>8.072815</v>
      </c>
      <c r="G11" s="224"/>
      <c r="H11" s="224"/>
      <c r="I11" s="224"/>
      <c r="J11" s="224"/>
      <c r="K11" s="224"/>
      <c r="L11" s="224"/>
      <c r="M11" s="224"/>
      <c r="N11" s="224"/>
      <c r="O11" s="224">
        <v>8.072815</v>
      </c>
      <c r="P11" s="132"/>
      <c r="Q11" s="132"/>
      <c r="R11" s="132"/>
      <c r="S11" s="132"/>
      <c r="T11" s="132"/>
    </row>
    <row r="12" customFormat="1" ht="24" customHeight="1" spans="1:20">
      <c r="A12" s="148" t="s">
        <v>258</v>
      </c>
      <c r="B12" s="173" t="s">
        <v>259</v>
      </c>
      <c r="C12" s="173" t="s">
        <v>259</v>
      </c>
      <c r="D12" s="148">
        <v>351</v>
      </c>
      <c r="E12" s="89" t="s">
        <v>264</v>
      </c>
      <c r="F12" s="224">
        <f>SUM(G12:T12)</f>
        <v>500.37833</v>
      </c>
      <c r="G12" s="132">
        <v>500.37833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</row>
    <row r="13" customFormat="1" ht="24" customHeight="1" spans="1:20">
      <c r="A13" s="148" t="s">
        <v>258</v>
      </c>
      <c r="B13" s="154">
        <v>99</v>
      </c>
      <c r="C13" s="156"/>
      <c r="D13" s="148">
        <v>351</v>
      </c>
      <c r="E13" s="148" t="e">
        <f>#REF!</f>
        <v>#REF!</v>
      </c>
      <c r="F13" s="132">
        <f>F14</f>
        <v>108.408096</v>
      </c>
      <c r="G13" s="132">
        <f>G14</f>
        <v>108.408096</v>
      </c>
      <c r="H13" s="132"/>
      <c r="I13" s="132"/>
      <c r="J13" s="132"/>
      <c r="K13" s="132"/>
      <c r="L13" s="132"/>
      <c r="M13" s="132"/>
      <c r="N13" s="132"/>
      <c r="O13" s="132">
        <f>O14</f>
        <v>0</v>
      </c>
      <c r="P13" s="132"/>
      <c r="Q13" s="132"/>
      <c r="R13" s="132"/>
      <c r="S13" s="132"/>
      <c r="T13" s="132"/>
    </row>
    <row r="14" customFormat="1" ht="24" customHeight="1" spans="1:20">
      <c r="A14" s="148" t="s">
        <v>258</v>
      </c>
      <c r="B14" s="154">
        <v>99</v>
      </c>
      <c r="C14" s="154" t="s">
        <v>265</v>
      </c>
      <c r="D14" s="148">
        <v>351</v>
      </c>
      <c r="E14" s="131" t="s">
        <v>196</v>
      </c>
      <c r="F14" s="224">
        <f>SUM(G14:T14)</f>
        <v>108.408096</v>
      </c>
      <c r="G14" s="132">
        <v>108.408096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</row>
    <row r="15" customFormat="1" ht="24" customHeight="1" spans="1:20">
      <c r="A15" s="148" t="s">
        <v>266</v>
      </c>
      <c r="B15" s="154"/>
      <c r="C15" s="154"/>
      <c r="D15" s="148">
        <v>351</v>
      </c>
      <c r="E15" s="131" t="e">
        <f>#REF!</f>
        <v>#REF!</v>
      </c>
      <c r="F15" s="224">
        <f>SUM(F17:F18)</f>
        <v>1133.84032</v>
      </c>
      <c r="G15" s="224">
        <f>SUM(G17:G18)</f>
        <v>142.74032</v>
      </c>
      <c r="H15" s="224">
        <f>SUM(H17:H18)</f>
        <v>991.1</v>
      </c>
      <c r="I15" s="224"/>
      <c r="J15" s="224"/>
      <c r="K15" s="224"/>
      <c r="L15" s="224"/>
      <c r="M15" s="224"/>
      <c r="N15" s="224"/>
      <c r="O15" s="224"/>
      <c r="P15" s="132"/>
      <c r="Q15" s="132"/>
      <c r="R15" s="132"/>
      <c r="S15" s="132"/>
      <c r="T15" s="132"/>
    </row>
    <row r="16" customFormat="1" ht="24" customHeight="1" spans="1:20">
      <c r="A16" s="148" t="s">
        <v>266</v>
      </c>
      <c r="B16" s="148" t="s">
        <v>260</v>
      </c>
      <c r="C16" s="154"/>
      <c r="D16" s="148">
        <v>351</v>
      </c>
      <c r="E16" s="131" t="e">
        <f>#REF!</f>
        <v>#REF!</v>
      </c>
      <c r="F16" s="224">
        <f>F17</f>
        <v>135.18032</v>
      </c>
      <c r="G16" s="224">
        <f t="shared" ref="G16:O16" si="1">G17</f>
        <v>115.38032</v>
      </c>
      <c r="H16" s="224">
        <f t="shared" si="1"/>
        <v>19.8</v>
      </c>
      <c r="I16" s="224"/>
      <c r="J16" s="224"/>
      <c r="K16" s="224"/>
      <c r="L16" s="224"/>
      <c r="M16" s="224"/>
      <c r="N16" s="224"/>
      <c r="O16" s="224"/>
      <c r="P16" s="132"/>
      <c r="Q16" s="132"/>
      <c r="R16" s="132"/>
      <c r="S16" s="132"/>
      <c r="T16" s="132"/>
    </row>
    <row r="17" customFormat="1" ht="24" customHeight="1" spans="1:20">
      <c r="A17" s="148" t="s">
        <v>266</v>
      </c>
      <c r="B17" s="148" t="s">
        <v>260</v>
      </c>
      <c r="C17" s="148" t="s">
        <v>260</v>
      </c>
      <c r="D17" s="148">
        <v>351</v>
      </c>
      <c r="E17" s="131" t="s">
        <v>267</v>
      </c>
      <c r="F17" s="224">
        <f>SUM(G17:T17)</f>
        <v>135.18032</v>
      </c>
      <c r="G17" s="225">
        <v>115.38032</v>
      </c>
      <c r="H17" s="225">
        <v>19.8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customFormat="1" ht="24" customHeight="1" spans="1:20">
      <c r="A18" s="148" t="s">
        <v>266</v>
      </c>
      <c r="B18" s="148" t="s">
        <v>262</v>
      </c>
      <c r="C18" s="154"/>
      <c r="D18" s="148">
        <v>351</v>
      </c>
      <c r="E18" s="131" t="e">
        <f>#REF!</f>
        <v>#REF!</v>
      </c>
      <c r="F18" s="224">
        <f>F19</f>
        <v>998.66</v>
      </c>
      <c r="G18" s="224">
        <f>G19</f>
        <v>27.36</v>
      </c>
      <c r="H18" s="224">
        <f>H19</f>
        <v>971.3</v>
      </c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customFormat="1" ht="24" customHeight="1" spans="1:20">
      <c r="A19" s="148" t="s">
        <v>266</v>
      </c>
      <c r="B19" s="148" t="s">
        <v>262</v>
      </c>
      <c r="C19" s="148" t="s">
        <v>260</v>
      </c>
      <c r="D19" s="148">
        <v>351</v>
      </c>
      <c r="E19" s="131" t="s">
        <v>206</v>
      </c>
      <c r="F19" s="224">
        <f t="shared" ref="F19:F33" si="2">SUM(G19:T19)</f>
        <v>998.66</v>
      </c>
      <c r="G19" s="132">
        <v>27.36</v>
      </c>
      <c r="H19" s="132">
        <v>971.3</v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customFormat="1" ht="24" customHeight="1" spans="1:20">
      <c r="A20" s="148">
        <v>220</v>
      </c>
      <c r="B20" s="148"/>
      <c r="C20" s="148"/>
      <c r="D20" s="148">
        <v>351</v>
      </c>
      <c r="E20" s="131" t="e">
        <f>#REF!</f>
        <v>#REF!</v>
      </c>
      <c r="F20" s="224">
        <f>SUM(F22:F27)</f>
        <v>16348.349142</v>
      </c>
      <c r="G20" s="224">
        <f>SUM(G22:G27)</f>
        <v>4887.728</v>
      </c>
      <c r="H20" s="224">
        <f t="shared" ref="G20:O20" si="3">SUM(H22:H27)</f>
        <v>10429.98</v>
      </c>
      <c r="I20" s="224">
        <f t="shared" si="3"/>
        <v>119</v>
      </c>
      <c r="J20" s="224">
        <f t="shared" si="3"/>
        <v>0</v>
      </c>
      <c r="K20" s="224">
        <f t="shared" si="3"/>
        <v>350.9192</v>
      </c>
      <c r="L20" s="224">
        <f t="shared" si="3"/>
        <v>0</v>
      </c>
      <c r="M20" s="224">
        <f t="shared" si="3"/>
        <v>0</v>
      </c>
      <c r="N20" s="224">
        <f t="shared" si="3"/>
        <v>0</v>
      </c>
      <c r="O20" s="224">
        <f t="shared" si="3"/>
        <v>560.721942</v>
      </c>
      <c r="P20" s="132"/>
      <c r="Q20" s="132"/>
      <c r="R20" s="132"/>
      <c r="S20" s="132"/>
      <c r="T20" s="132"/>
    </row>
    <row r="21" customFormat="1" ht="24" customHeight="1" spans="1:20">
      <c r="A21" s="148">
        <v>220</v>
      </c>
      <c r="B21" s="148" t="s">
        <v>260</v>
      </c>
      <c r="C21" s="148"/>
      <c r="D21" s="148">
        <v>351</v>
      </c>
      <c r="E21" s="131" t="e">
        <f>#REF!</f>
        <v>#REF!</v>
      </c>
      <c r="F21" s="224">
        <f>SUM(F23:F27)</f>
        <v>11260.888</v>
      </c>
      <c r="G21" s="224">
        <f>SUM(G22:G27)</f>
        <v>4887.728</v>
      </c>
      <c r="H21" s="224">
        <f t="shared" ref="H21:O21" si="4">SUM(H22:H27)</f>
        <v>10429.98</v>
      </c>
      <c r="I21" s="224">
        <f t="shared" si="4"/>
        <v>119</v>
      </c>
      <c r="J21" s="224">
        <f t="shared" si="4"/>
        <v>0</v>
      </c>
      <c r="K21" s="224">
        <f t="shared" si="4"/>
        <v>350.9192</v>
      </c>
      <c r="L21" s="224">
        <f t="shared" si="4"/>
        <v>0</v>
      </c>
      <c r="M21" s="224">
        <f t="shared" si="4"/>
        <v>0</v>
      </c>
      <c r="N21" s="224">
        <f t="shared" si="4"/>
        <v>0</v>
      </c>
      <c r="O21" s="224">
        <f t="shared" si="4"/>
        <v>560.721942</v>
      </c>
      <c r="P21" s="132"/>
      <c r="Q21" s="132"/>
      <c r="R21" s="132"/>
      <c r="S21" s="132"/>
      <c r="T21" s="132"/>
    </row>
    <row r="22" customFormat="1" ht="24" customHeight="1" spans="1:20">
      <c r="A22" s="148" t="s">
        <v>268</v>
      </c>
      <c r="B22" s="148" t="s">
        <v>260</v>
      </c>
      <c r="C22" s="148" t="s">
        <v>260</v>
      </c>
      <c r="D22" s="148">
        <v>351</v>
      </c>
      <c r="E22" s="131" t="s">
        <v>267</v>
      </c>
      <c r="F22" s="224">
        <f t="shared" si="2"/>
        <v>5087.461142</v>
      </c>
      <c r="G22" s="132">
        <v>3439.14</v>
      </c>
      <c r="H22" s="132">
        <v>1141.55</v>
      </c>
      <c r="I22" s="132"/>
      <c r="J22" s="132"/>
      <c r="K22" s="132">
        <v>17.9192</v>
      </c>
      <c r="L22" s="132"/>
      <c r="M22" s="132"/>
      <c r="N22" s="132"/>
      <c r="O22" s="132">
        <v>488.851942</v>
      </c>
      <c r="P22" s="132"/>
      <c r="Q22" s="132"/>
      <c r="R22" s="132"/>
      <c r="S22" s="132"/>
      <c r="T22" s="132"/>
    </row>
    <row r="23" customFormat="1" ht="24" customHeight="1" spans="1:20">
      <c r="A23" s="148" t="s">
        <v>268</v>
      </c>
      <c r="B23" s="154" t="s">
        <v>260</v>
      </c>
      <c r="C23" s="154" t="s">
        <v>262</v>
      </c>
      <c r="D23" s="148">
        <v>351</v>
      </c>
      <c r="E23" s="131" t="s">
        <v>269</v>
      </c>
      <c r="F23" s="224">
        <f t="shared" si="2"/>
        <v>201</v>
      </c>
      <c r="G23" s="132"/>
      <c r="H23" s="225">
        <v>201</v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</row>
    <row r="24" customFormat="1" ht="24" customHeight="1" spans="1:20">
      <c r="A24" s="148" t="s">
        <v>268</v>
      </c>
      <c r="B24" s="148" t="s">
        <v>260</v>
      </c>
      <c r="C24" s="148" t="s">
        <v>270</v>
      </c>
      <c r="D24" s="148">
        <v>351</v>
      </c>
      <c r="E24" s="131" t="s">
        <v>271</v>
      </c>
      <c r="F24" s="224">
        <f t="shared" si="2"/>
        <v>313.76</v>
      </c>
      <c r="G24" s="224"/>
      <c r="H24" s="224">
        <v>271.76</v>
      </c>
      <c r="I24" s="224">
        <v>42</v>
      </c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</row>
    <row r="25" customFormat="1" ht="24" customHeight="1" spans="1:20">
      <c r="A25" s="148" t="s">
        <v>268</v>
      </c>
      <c r="B25" s="154" t="s">
        <v>260</v>
      </c>
      <c r="C25" s="226" t="s">
        <v>272</v>
      </c>
      <c r="D25" s="148">
        <v>351</v>
      </c>
      <c r="E25" s="131" t="s">
        <v>273</v>
      </c>
      <c r="F25" s="224">
        <f t="shared" si="2"/>
        <v>129</v>
      </c>
      <c r="G25" s="132"/>
      <c r="H25" s="225">
        <v>129</v>
      </c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</row>
    <row r="26" customFormat="1" ht="24" customHeight="1" spans="1:20">
      <c r="A26" s="148" t="s">
        <v>268</v>
      </c>
      <c r="B26" s="148" t="s">
        <v>260</v>
      </c>
      <c r="C26" s="148" t="s">
        <v>274</v>
      </c>
      <c r="D26" s="148">
        <v>351</v>
      </c>
      <c r="E26" s="131" t="s">
        <v>275</v>
      </c>
      <c r="F26" s="224">
        <f t="shared" si="2"/>
        <v>1544.388</v>
      </c>
      <c r="G26" s="132">
        <v>1184.108</v>
      </c>
      <c r="H26" s="132">
        <v>288.41</v>
      </c>
      <c r="I26" s="132"/>
      <c r="J26" s="132"/>
      <c r="K26" s="132"/>
      <c r="L26" s="132"/>
      <c r="M26" s="132"/>
      <c r="N26" s="132"/>
      <c r="O26" s="132">
        <v>71.87</v>
      </c>
      <c r="P26" s="132"/>
      <c r="Q26" s="132"/>
      <c r="R26" s="132"/>
      <c r="S26" s="132"/>
      <c r="T26" s="132"/>
    </row>
    <row r="27" customFormat="1" ht="24" customHeight="1" spans="1:20">
      <c r="A27" s="148" t="s">
        <v>268</v>
      </c>
      <c r="B27" s="148" t="s">
        <v>260</v>
      </c>
      <c r="C27" s="148" t="s">
        <v>265</v>
      </c>
      <c r="D27" s="148">
        <v>351</v>
      </c>
      <c r="E27" s="131" t="s">
        <v>276</v>
      </c>
      <c r="F27" s="224">
        <f t="shared" si="2"/>
        <v>9072.74</v>
      </c>
      <c r="G27" s="132">
        <v>264.48</v>
      </c>
      <c r="H27" s="132">
        <v>8398.26</v>
      </c>
      <c r="I27" s="132">
        <v>77</v>
      </c>
      <c r="J27" s="132"/>
      <c r="K27" s="132">
        <v>333</v>
      </c>
      <c r="L27" s="132"/>
      <c r="M27" s="132"/>
      <c r="N27" s="132"/>
      <c r="O27" s="132"/>
      <c r="P27" s="132"/>
      <c r="Q27" s="132"/>
      <c r="R27" s="132"/>
      <c r="S27" s="132"/>
      <c r="T27" s="132"/>
    </row>
    <row r="28" customFormat="1" ht="24" customHeight="1" spans="1:20">
      <c r="A28" s="148">
        <v>221</v>
      </c>
      <c r="B28" s="148"/>
      <c r="C28" s="148"/>
      <c r="D28" s="148">
        <v>351</v>
      </c>
      <c r="E28" s="131" t="e">
        <f>#REF!</f>
        <v>#REF!</v>
      </c>
      <c r="F28" s="224">
        <f>F30</f>
        <v>539.640958</v>
      </c>
      <c r="G28" s="224">
        <f>G30</f>
        <v>539.640958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</row>
    <row r="29" customFormat="1" ht="24" customHeight="1" spans="1:20">
      <c r="A29" s="148">
        <v>221</v>
      </c>
      <c r="B29" s="148" t="s">
        <v>262</v>
      </c>
      <c r="C29" s="148"/>
      <c r="D29" s="148">
        <v>351</v>
      </c>
      <c r="E29" s="131" t="e">
        <f>#REF!</f>
        <v>#REF!</v>
      </c>
      <c r="F29" s="224">
        <f>F30</f>
        <v>539.640958</v>
      </c>
      <c r="G29" s="224">
        <f>G30</f>
        <v>539.640958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</row>
    <row r="30" customFormat="1" ht="24" customHeight="1" spans="1:20">
      <c r="A30" s="148" t="s">
        <v>277</v>
      </c>
      <c r="B30" s="148" t="s">
        <v>262</v>
      </c>
      <c r="C30" s="148" t="s">
        <v>260</v>
      </c>
      <c r="D30" s="148">
        <v>351</v>
      </c>
      <c r="E30" s="131" t="s">
        <v>278</v>
      </c>
      <c r="F30" s="224">
        <f t="shared" si="2"/>
        <v>539.640958</v>
      </c>
      <c r="G30" s="132">
        <v>539.640958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</row>
    <row r="31" s="131" customFormat="1" ht="24" customHeight="1" spans="1:8">
      <c r="A31" s="131">
        <v>222</v>
      </c>
      <c r="D31" s="148">
        <v>351</v>
      </c>
      <c r="E31" s="131" t="e">
        <f>#REF!</f>
        <v>#REF!</v>
      </c>
      <c r="F31" s="224">
        <f>F33</f>
        <v>0.4</v>
      </c>
      <c r="G31" s="224"/>
      <c r="H31" s="224">
        <f t="shared" ref="G31:H31" si="5">H33</f>
        <v>0.4</v>
      </c>
    </row>
    <row r="32" s="131" customFormat="1" ht="24" customHeight="1" spans="1:8">
      <c r="A32" s="131">
        <v>222</v>
      </c>
      <c r="B32" s="154" t="s">
        <v>260</v>
      </c>
      <c r="D32" s="148">
        <v>351</v>
      </c>
      <c r="E32" s="131" t="e">
        <f>#REF!</f>
        <v>#REF!</v>
      </c>
      <c r="F32" s="224">
        <f>F33</f>
        <v>0.4</v>
      </c>
      <c r="G32" s="224"/>
      <c r="H32" s="224">
        <f t="shared" ref="G32:H32" si="6">H33</f>
        <v>0.4</v>
      </c>
    </row>
    <row r="33" customFormat="1" ht="24" customHeight="1" spans="1:20">
      <c r="A33" s="148" t="s">
        <v>279</v>
      </c>
      <c r="B33" s="154" t="s">
        <v>260</v>
      </c>
      <c r="C33" s="148">
        <v>50</v>
      </c>
      <c r="D33" s="148">
        <v>351</v>
      </c>
      <c r="E33" s="131" t="s">
        <v>275</v>
      </c>
      <c r="F33" s="224">
        <f t="shared" si="2"/>
        <v>0.4</v>
      </c>
      <c r="G33" s="132"/>
      <c r="H33" s="132">
        <v>0.4</v>
      </c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8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85" zoomScaleNormal="85" workbookViewId="0">
      <selection activeCell="K6" sqref="G6 K6"/>
    </sheetView>
  </sheetViews>
  <sheetFormatPr defaultColWidth="8.79166666666667" defaultRowHeight="13.5"/>
  <cols>
    <col min="5" max="5" width="26.3416666666667" customWidth="1"/>
    <col min="6" max="6" width="10.7" customWidth="1"/>
    <col min="7" max="9" width="9.6"/>
    <col min="11" max="11" width="10.7" customWidth="1"/>
    <col min="13" max="13" width="10.7" customWidth="1"/>
  </cols>
  <sheetData>
    <row r="1" ht="24.75" spans="1:21">
      <c r="A1" s="216" t="s">
        <v>11</v>
      </c>
      <c r="B1" s="216"/>
      <c r="C1" s="216"/>
      <c r="D1" s="216"/>
      <c r="E1" s="216"/>
      <c r="F1" s="216"/>
      <c r="G1" s="216"/>
      <c r="H1" s="216"/>
      <c r="I1" s="216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</row>
    <row r="2" spans="1:21">
      <c r="A2" s="217" t="s">
        <v>30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1" t="s">
        <v>31</v>
      </c>
      <c r="R3" s="221"/>
      <c r="S3" s="221"/>
      <c r="T3" s="221"/>
      <c r="U3" s="221"/>
    </row>
    <row r="4" spans="1:21">
      <c r="A4" s="74" t="s">
        <v>236</v>
      </c>
      <c r="B4" s="74"/>
      <c r="C4" s="74"/>
      <c r="D4" s="74" t="s">
        <v>237</v>
      </c>
      <c r="E4" s="74" t="s">
        <v>238</v>
      </c>
      <c r="F4" s="74" t="s">
        <v>280</v>
      </c>
      <c r="G4" s="74" t="s">
        <v>178</v>
      </c>
      <c r="H4" s="74"/>
      <c r="I4" s="74"/>
      <c r="J4" s="74"/>
      <c r="K4" s="74" t="s">
        <v>179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ht="33.75" spans="1:21">
      <c r="A5" s="74" t="s">
        <v>254</v>
      </c>
      <c r="B5" s="74" t="s">
        <v>255</v>
      </c>
      <c r="C5" s="74" t="s">
        <v>256</v>
      </c>
      <c r="D5" s="74"/>
      <c r="E5" s="74"/>
      <c r="F5" s="74"/>
      <c r="G5" s="74" t="s">
        <v>134</v>
      </c>
      <c r="H5" s="74" t="s">
        <v>281</v>
      </c>
      <c r="I5" s="74" t="s">
        <v>282</v>
      </c>
      <c r="J5" s="74" t="s">
        <v>248</v>
      </c>
      <c r="K5" s="74" t="s">
        <v>134</v>
      </c>
      <c r="L5" s="74" t="s">
        <v>283</v>
      </c>
      <c r="M5" s="74" t="s">
        <v>284</v>
      </c>
      <c r="N5" s="74" t="s">
        <v>285</v>
      </c>
      <c r="O5" s="74" t="s">
        <v>250</v>
      </c>
      <c r="P5" s="74" t="s">
        <v>286</v>
      </c>
      <c r="Q5" s="74" t="s">
        <v>287</v>
      </c>
      <c r="R5" s="74" t="s">
        <v>288</v>
      </c>
      <c r="S5" s="74" t="s">
        <v>246</v>
      </c>
      <c r="T5" s="74" t="s">
        <v>249</v>
      </c>
      <c r="U5" s="74" t="s">
        <v>253</v>
      </c>
    </row>
    <row r="6" spans="1:21">
      <c r="A6" s="77"/>
      <c r="B6" s="77"/>
      <c r="C6" s="77"/>
      <c r="D6" s="77"/>
      <c r="E6" s="74" t="s">
        <v>289</v>
      </c>
      <c r="F6" s="76">
        <f t="shared" ref="F6:M6" si="0">SUM(F7)</f>
        <v>18784.829834</v>
      </c>
      <c r="G6" s="76">
        <f t="shared" si="0"/>
        <v>7857.669834</v>
      </c>
      <c r="H6" s="76">
        <f t="shared" si="0"/>
        <v>5904.975704</v>
      </c>
      <c r="I6" s="76">
        <f t="shared" si="0"/>
        <v>1238.164332</v>
      </c>
      <c r="J6" s="76">
        <f t="shared" si="0"/>
        <v>714.529798</v>
      </c>
      <c r="K6" s="76">
        <f t="shared" si="0"/>
        <v>10927.16</v>
      </c>
      <c r="L6" s="76">
        <f t="shared" si="0"/>
        <v>624.84</v>
      </c>
      <c r="M6" s="76">
        <f t="shared" si="0"/>
        <v>10183.32</v>
      </c>
      <c r="N6" s="76"/>
      <c r="O6" s="76"/>
      <c r="P6" s="76"/>
      <c r="Q6" s="76">
        <f>SUM(Q7)</f>
        <v>119</v>
      </c>
      <c r="R6" s="76"/>
      <c r="S6" s="76"/>
      <c r="T6" s="76"/>
      <c r="U6" s="76"/>
    </row>
    <row r="7" spans="1:21">
      <c r="A7" s="83"/>
      <c r="B7" s="83"/>
      <c r="C7" s="83"/>
      <c r="D7" s="171">
        <v>351</v>
      </c>
      <c r="E7" s="171" t="s">
        <v>4</v>
      </c>
      <c r="F7" s="218">
        <f t="shared" ref="F7:Q7" si="1">SUM(F8,F15,F20,F28,F31)</f>
        <v>18784.829834</v>
      </c>
      <c r="G7" s="218">
        <f t="shared" si="1"/>
        <v>7857.669834</v>
      </c>
      <c r="H7" s="218">
        <f t="shared" si="1"/>
        <v>5904.975704</v>
      </c>
      <c r="I7" s="218">
        <f t="shared" si="1"/>
        <v>1238.164332</v>
      </c>
      <c r="J7" s="218">
        <f t="shared" si="1"/>
        <v>714.529798</v>
      </c>
      <c r="K7" s="218">
        <f t="shared" si="1"/>
        <v>10927.16</v>
      </c>
      <c r="L7" s="218">
        <f t="shared" si="1"/>
        <v>624.84</v>
      </c>
      <c r="M7" s="218">
        <f t="shared" si="1"/>
        <v>10183.32</v>
      </c>
      <c r="N7" s="218">
        <f t="shared" si="1"/>
        <v>0</v>
      </c>
      <c r="O7" s="218">
        <f t="shared" si="1"/>
        <v>0</v>
      </c>
      <c r="P7" s="218">
        <f t="shared" si="1"/>
        <v>0</v>
      </c>
      <c r="Q7" s="218">
        <f t="shared" si="1"/>
        <v>119</v>
      </c>
      <c r="R7" s="218"/>
      <c r="S7" s="218"/>
      <c r="T7" s="218"/>
      <c r="U7" s="218"/>
    </row>
    <row r="8" spans="1:21">
      <c r="A8" s="148" t="s">
        <v>258</v>
      </c>
      <c r="B8" s="84"/>
      <c r="C8" s="84"/>
      <c r="D8" s="161"/>
      <c r="E8" s="148" t="e">
        <f>#REF!</f>
        <v>#REF!</v>
      </c>
      <c r="F8" s="219">
        <f>SUM(F10:F13)</f>
        <v>762.594282</v>
      </c>
      <c r="G8" s="219">
        <f>SUM(G10:G13)</f>
        <v>762.594282</v>
      </c>
      <c r="H8" s="219">
        <f>SUM(H10:H13)</f>
        <v>608.786426</v>
      </c>
      <c r="I8" s="219">
        <f>SUM(I10:I13)</f>
        <v>0</v>
      </c>
      <c r="J8" s="219">
        <f>SUM(J10:J13)</f>
        <v>153.807856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</row>
    <row r="9" spans="1:21">
      <c r="A9" s="148" t="s">
        <v>258</v>
      </c>
      <c r="B9" s="148" t="s">
        <v>259</v>
      </c>
      <c r="C9" s="84"/>
      <c r="D9" s="161"/>
      <c r="E9" s="148" t="e">
        <f>#REF!</f>
        <v>#REF!</v>
      </c>
      <c r="F9" s="219">
        <f t="shared" ref="F9:J9" si="2">SUM(F10:F12)</f>
        <v>654.186186</v>
      </c>
      <c r="G9" s="219">
        <f t="shared" si="2"/>
        <v>654.186186</v>
      </c>
      <c r="H9" s="219">
        <f t="shared" si="2"/>
        <v>500.37833</v>
      </c>
      <c r="I9" s="219">
        <f t="shared" si="2"/>
        <v>0</v>
      </c>
      <c r="J9" s="219">
        <f t="shared" si="2"/>
        <v>153.807856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>
      <c r="A10" s="148" t="s">
        <v>258</v>
      </c>
      <c r="B10" s="148" t="s">
        <v>259</v>
      </c>
      <c r="C10" s="148" t="s">
        <v>260</v>
      </c>
      <c r="D10" s="148">
        <v>351</v>
      </c>
      <c r="E10" s="131" t="s">
        <v>261</v>
      </c>
      <c r="F10" s="158">
        <f t="shared" ref="F10:F12" si="3">G10+K10</f>
        <v>145.735041</v>
      </c>
      <c r="G10" s="219">
        <f t="shared" ref="G10:G12" si="4">SUM(H10:J10)</f>
        <v>145.735041</v>
      </c>
      <c r="H10" s="219"/>
      <c r="I10" s="219"/>
      <c r="J10" s="219">
        <v>145.735041</v>
      </c>
      <c r="K10" s="219">
        <f t="shared" ref="K10:K14" si="5">SUM(L10:U10)</f>
        <v>0</v>
      </c>
      <c r="L10" s="111"/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>
      <c r="A11" s="148" t="s">
        <v>258</v>
      </c>
      <c r="B11" s="148" t="s">
        <v>259</v>
      </c>
      <c r="C11" s="148" t="s">
        <v>262</v>
      </c>
      <c r="D11" s="148">
        <v>351</v>
      </c>
      <c r="E11" s="131" t="s">
        <v>263</v>
      </c>
      <c r="F11" s="158">
        <f t="shared" si="3"/>
        <v>8.072815</v>
      </c>
      <c r="G11" s="219">
        <f t="shared" si="4"/>
        <v>8.072815</v>
      </c>
      <c r="H11" s="219"/>
      <c r="I11" s="219"/>
      <c r="J11" s="219">
        <v>8.072815</v>
      </c>
      <c r="K11" s="219">
        <f t="shared" si="5"/>
        <v>0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ht="22.5" spans="1:21">
      <c r="A12" s="148" t="s">
        <v>258</v>
      </c>
      <c r="B12" s="173" t="s">
        <v>259</v>
      </c>
      <c r="C12" s="173" t="s">
        <v>259</v>
      </c>
      <c r="D12" s="148">
        <v>351</v>
      </c>
      <c r="E12" s="89" t="s">
        <v>264</v>
      </c>
      <c r="F12" s="158">
        <f t="shared" si="3"/>
        <v>500.37833</v>
      </c>
      <c r="G12" s="219">
        <f t="shared" si="4"/>
        <v>500.37833</v>
      </c>
      <c r="H12" s="219">
        <v>500.37833</v>
      </c>
      <c r="I12" s="219"/>
      <c r="J12" s="219"/>
      <c r="K12" s="219">
        <f t="shared" si="5"/>
        <v>0</v>
      </c>
      <c r="L12" s="111"/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>
      <c r="A13" s="148" t="s">
        <v>258</v>
      </c>
      <c r="B13" s="154">
        <v>99</v>
      </c>
      <c r="C13" s="84"/>
      <c r="D13" s="161"/>
      <c r="E13" s="148" t="e">
        <f>#REF!</f>
        <v>#REF!</v>
      </c>
      <c r="F13" s="219">
        <f t="shared" ref="F13:H13" si="6">F14</f>
        <v>108.408096</v>
      </c>
      <c r="G13" s="219">
        <f t="shared" si="6"/>
        <v>108.408096</v>
      </c>
      <c r="H13" s="219">
        <f t="shared" si="6"/>
        <v>108.408096</v>
      </c>
      <c r="I13" s="219"/>
      <c r="J13" s="219"/>
      <c r="K13" s="219">
        <f t="shared" si="5"/>
        <v>0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  <row r="14" spans="1:21">
      <c r="A14" s="148" t="s">
        <v>258</v>
      </c>
      <c r="B14" s="154">
        <v>99</v>
      </c>
      <c r="C14" s="154" t="s">
        <v>265</v>
      </c>
      <c r="D14" s="148">
        <v>351</v>
      </c>
      <c r="E14" s="131" t="s">
        <v>196</v>
      </c>
      <c r="F14" s="158">
        <f>G14+K14</f>
        <v>108.408096</v>
      </c>
      <c r="G14" s="219">
        <f>SUM(H14:J14)</f>
        <v>108.408096</v>
      </c>
      <c r="H14" s="219">
        <v>108.408096</v>
      </c>
      <c r="I14" s="111"/>
      <c r="J14" s="111"/>
      <c r="K14" s="219">
        <f t="shared" si="5"/>
        <v>0</v>
      </c>
      <c r="L14" s="111"/>
      <c r="M14" s="111"/>
      <c r="N14" s="111"/>
      <c r="O14" s="111"/>
      <c r="P14" s="111"/>
      <c r="Q14" s="111"/>
      <c r="R14" s="111"/>
      <c r="S14" s="111"/>
      <c r="T14" s="111"/>
      <c r="U14" s="111"/>
    </row>
    <row r="15" spans="1:21">
      <c r="A15" s="148">
        <v>212</v>
      </c>
      <c r="B15" s="154"/>
      <c r="C15" s="154"/>
      <c r="D15" s="148"/>
      <c r="E15" s="131" t="e">
        <f>#REF!</f>
        <v>#REF!</v>
      </c>
      <c r="F15" s="158">
        <f>SUM(F17:F18)</f>
        <v>1133.84032</v>
      </c>
      <c r="G15" s="158">
        <f t="shared" ref="G15:M15" si="7">SUM(G17:G18)</f>
        <v>135.18032</v>
      </c>
      <c r="H15" s="158">
        <f t="shared" si="7"/>
        <v>115.38032</v>
      </c>
      <c r="I15" s="158">
        <f t="shared" si="7"/>
        <v>19.8</v>
      </c>
      <c r="J15" s="158">
        <f t="shared" si="7"/>
        <v>0</v>
      </c>
      <c r="K15" s="158">
        <f t="shared" si="7"/>
        <v>998.66</v>
      </c>
      <c r="L15" s="158">
        <f t="shared" si="7"/>
        <v>27.36</v>
      </c>
      <c r="M15" s="158">
        <f t="shared" si="7"/>
        <v>971.3</v>
      </c>
      <c r="N15" s="111"/>
      <c r="O15" s="111"/>
      <c r="P15" s="111"/>
      <c r="Q15" s="111"/>
      <c r="R15" s="111"/>
      <c r="S15" s="111"/>
      <c r="T15" s="111"/>
      <c r="U15" s="111"/>
    </row>
    <row r="16" spans="1:21">
      <c r="A16" s="148">
        <v>212</v>
      </c>
      <c r="B16" s="148" t="s">
        <v>260</v>
      </c>
      <c r="C16" s="154"/>
      <c r="D16" s="148"/>
      <c r="E16" s="131" t="e">
        <f>#REF!</f>
        <v>#REF!</v>
      </c>
      <c r="F16" s="158">
        <f t="shared" ref="F16:M16" si="8">F17</f>
        <v>135.18032</v>
      </c>
      <c r="G16" s="158">
        <f t="shared" si="8"/>
        <v>135.18032</v>
      </c>
      <c r="H16" s="158">
        <f t="shared" si="8"/>
        <v>115.38032</v>
      </c>
      <c r="I16" s="158">
        <f t="shared" si="8"/>
        <v>19.8</v>
      </c>
      <c r="J16" s="158">
        <f t="shared" si="8"/>
        <v>0</v>
      </c>
      <c r="K16" s="158">
        <f t="shared" si="8"/>
        <v>0</v>
      </c>
      <c r="L16" s="158">
        <f t="shared" si="8"/>
        <v>0</v>
      </c>
      <c r="M16" s="158">
        <f t="shared" si="8"/>
        <v>0</v>
      </c>
      <c r="N16" s="111"/>
      <c r="O16" s="111"/>
      <c r="P16" s="111"/>
      <c r="Q16" s="111"/>
      <c r="R16" s="111"/>
      <c r="S16" s="111"/>
      <c r="T16" s="111"/>
      <c r="U16" s="111"/>
    </row>
    <row r="17" spans="1:21">
      <c r="A17" s="148">
        <v>212</v>
      </c>
      <c r="B17" s="148" t="s">
        <v>260</v>
      </c>
      <c r="C17" s="148" t="s">
        <v>260</v>
      </c>
      <c r="D17" s="148">
        <v>351</v>
      </c>
      <c r="E17" s="131" t="s">
        <v>267</v>
      </c>
      <c r="F17" s="158">
        <f>G17+K17</f>
        <v>135.18032</v>
      </c>
      <c r="G17" s="219">
        <f>SUM(H17:J17)</f>
        <v>135.18032</v>
      </c>
      <c r="H17" s="219">
        <v>115.38032</v>
      </c>
      <c r="I17" s="219">
        <v>19.8</v>
      </c>
      <c r="J17" s="111"/>
      <c r="K17" s="219">
        <f>SUM(L17:U17)</f>
        <v>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pans="1:21">
      <c r="A18" s="148" t="s">
        <v>266</v>
      </c>
      <c r="B18" s="148" t="s">
        <v>262</v>
      </c>
      <c r="C18" s="154"/>
      <c r="D18" s="148"/>
      <c r="E18" s="131" t="e">
        <f>#REF!</f>
        <v>#REF!</v>
      </c>
      <c r="F18" s="158">
        <f t="shared" ref="F18:M18" si="9">F19</f>
        <v>998.66</v>
      </c>
      <c r="G18" s="158">
        <f t="shared" si="9"/>
        <v>0</v>
      </c>
      <c r="H18" s="158">
        <f t="shared" si="9"/>
        <v>0</v>
      </c>
      <c r="I18" s="158">
        <f t="shared" si="9"/>
        <v>0</v>
      </c>
      <c r="J18" s="158">
        <f t="shared" si="9"/>
        <v>0</v>
      </c>
      <c r="K18" s="158">
        <f t="shared" si="9"/>
        <v>998.66</v>
      </c>
      <c r="L18" s="158">
        <f t="shared" si="9"/>
        <v>27.36</v>
      </c>
      <c r="M18" s="158">
        <f t="shared" si="9"/>
        <v>971.3</v>
      </c>
      <c r="N18" s="111"/>
      <c r="O18" s="111"/>
      <c r="P18" s="111"/>
      <c r="Q18" s="111"/>
      <c r="R18" s="111"/>
      <c r="S18" s="111"/>
      <c r="T18" s="111"/>
      <c r="U18" s="111"/>
    </row>
    <row r="19" spans="1:21">
      <c r="A19" s="148" t="s">
        <v>266</v>
      </c>
      <c r="B19" s="148" t="s">
        <v>262</v>
      </c>
      <c r="C19" s="148" t="s">
        <v>260</v>
      </c>
      <c r="D19" s="148">
        <v>351</v>
      </c>
      <c r="E19" s="131" t="s">
        <v>206</v>
      </c>
      <c r="F19" s="158">
        <f t="shared" ref="F19:F27" si="10">G19+K19</f>
        <v>998.66</v>
      </c>
      <c r="G19" s="219">
        <f t="shared" ref="G19:G27" si="11">SUM(H19:J19)</f>
        <v>0</v>
      </c>
      <c r="H19" s="111"/>
      <c r="I19" s="111"/>
      <c r="J19" s="111"/>
      <c r="K19" s="219">
        <f t="shared" ref="K19:K27" si="12">SUM(L19:U19)</f>
        <v>998.66</v>
      </c>
      <c r="L19" s="219">
        <v>27.36</v>
      </c>
      <c r="M19" s="219">
        <v>971.3</v>
      </c>
      <c r="N19" s="111"/>
      <c r="O19" s="111"/>
      <c r="P19" s="111"/>
      <c r="Q19" s="111"/>
      <c r="R19" s="111"/>
      <c r="S19" s="111"/>
      <c r="T19" s="111"/>
      <c r="U19" s="111"/>
    </row>
    <row r="20" spans="1:21">
      <c r="A20" s="148">
        <v>220</v>
      </c>
      <c r="B20" s="148"/>
      <c r="C20" s="148"/>
      <c r="D20" s="148"/>
      <c r="E20" s="131" t="e">
        <f>#REF!</f>
        <v>#REF!</v>
      </c>
      <c r="F20" s="158">
        <f t="shared" ref="F20:M20" si="13">SUM(F22:F27)</f>
        <v>16348.354274</v>
      </c>
      <c r="G20" s="158">
        <f t="shared" si="13"/>
        <v>6419.854274</v>
      </c>
      <c r="H20" s="158">
        <f t="shared" si="13"/>
        <v>4641.168</v>
      </c>
      <c r="I20" s="158">
        <f t="shared" si="13"/>
        <v>1217.964332</v>
      </c>
      <c r="J20" s="158">
        <f t="shared" si="13"/>
        <v>560.721942</v>
      </c>
      <c r="K20" s="158">
        <f t="shared" si="13"/>
        <v>9928.5</v>
      </c>
      <c r="L20" s="158">
        <f t="shared" si="13"/>
        <v>597.48</v>
      </c>
      <c r="M20" s="158">
        <f t="shared" si="13"/>
        <v>9212.02</v>
      </c>
      <c r="N20" s="158"/>
      <c r="O20" s="158"/>
      <c r="P20" s="158"/>
      <c r="Q20" s="158">
        <f>SUM(Q22:Q27)</f>
        <v>119</v>
      </c>
      <c r="R20" s="111"/>
      <c r="S20" s="111"/>
      <c r="T20" s="111"/>
      <c r="U20" s="111"/>
    </row>
    <row r="21" spans="1:21">
      <c r="A21" s="148">
        <v>220</v>
      </c>
      <c r="B21" s="148" t="s">
        <v>260</v>
      </c>
      <c r="C21" s="148"/>
      <c r="D21" s="148"/>
      <c r="E21" s="131" t="e">
        <f>#REF!</f>
        <v>#REF!</v>
      </c>
      <c r="F21" s="158">
        <f t="shared" ref="F21:M21" si="14">SUM(F22:F27)</f>
        <v>16348.354274</v>
      </c>
      <c r="G21" s="158">
        <f t="shared" si="14"/>
        <v>6419.854274</v>
      </c>
      <c r="H21" s="158">
        <f t="shared" si="14"/>
        <v>4641.168</v>
      </c>
      <c r="I21" s="158">
        <f t="shared" si="14"/>
        <v>1217.964332</v>
      </c>
      <c r="J21" s="158">
        <f t="shared" si="14"/>
        <v>560.721942</v>
      </c>
      <c r="K21" s="158">
        <f t="shared" si="14"/>
        <v>9928.5</v>
      </c>
      <c r="L21" s="158">
        <f t="shared" si="14"/>
        <v>597.48</v>
      </c>
      <c r="M21" s="158">
        <f t="shared" si="14"/>
        <v>9212.02</v>
      </c>
      <c r="N21" s="158"/>
      <c r="O21" s="158"/>
      <c r="P21" s="158"/>
      <c r="Q21" s="158">
        <f>SUM(Q22:Q27)</f>
        <v>119</v>
      </c>
      <c r="R21" s="111"/>
      <c r="S21" s="111"/>
      <c r="T21" s="111"/>
      <c r="U21" s="111"/>
    </row>
    <row r="22" spans="1:21">
      <c r="A22" s="148">
        <v>220</v>
      </c>
      <c r="B22" s="148" t="s">
        <v>260</v>
      </c>
      <c r="C22" s="148" t="s">
        <v>260</v>
      </c>
      <c r="D22" s="148">
        <v>351</v>
      </c>
      <c r="E22" s="131" t="s">
        <v>267</v>
      </c>
      <c r="F22" s="158">
        <f t="shared" si="10"/>
        <v>5087.466274</v>
      </c>
      <c r="G22" s="219">
        <f t="shared" si="11"/>
        <v>4920.466274</v>
      </c>
      <c r="H22" s="219">
        <v>3457.06</v>
      </c>
      <c r="I22" s="219">
        <v>974.554332</v>
      </c>
      <c r="J22" s="219">
        <v>488.851942</v>
      </c>
      <c r="K22" s="219">
        <f t="shared" si="12"/>
        <v>167</v>
      </c>
      <c r="L22" s="111"/>
      <c r="M22" s="219">
        <v>167</v>
      </c>
      <c r="N22" s="111"/>
      <c r="O22" s="111"/>
      <c r="P22" s="111"/>
      <c r="Q22" s="111"/>
      <c r="R22" s="111"/>
      <c r="S22" s="111"/>
      <c r="T22" s="111"/>
      <c r="U22" s="111"/>
    </row>
    <row r="23" spans="1:21">
      <c r="A23" s="148" t="s">
        <v>268</v>
      </c>
      <c r="B23" s="154" t="s">
        <v>260</v>
      </c>
      <c r="C23" s="154" t="s">
        <v>262</v>
      </c>
      <c r="D23" s="148">
        <v>351</v>
      </c>
      <c r="E23" s="131" t="s">
        <v>269</v>
      </c>
      <c r="F23" s="158">
        <f t="shared" si="10"/>
        <v>201</v>
      </c>
      <c r="G23" s="219">
        <f t="shared" si="11"/>
        <v>0</v>
      </c>
      <c r="H23" s="111"/>
      <c r="I23" s="111"/>
      <c r="J23" s="111"/>
      <c r="K23" s="219">
        <f t="shared" si="12"/>
        <v>201</v>
      </c>
      <c r="L23" s="111"/>
      <c r="M23" s="219">
        <v>201</v>
      </c>
      <c r="N23" s="111"/>
      <c r="O23" s="111"/>
      <c r="P23" s="111"/>
      <c r="Q23" s="111"/>
      <c r="R23" s="111"/>
      <c r="S23" s="111"/>
      <c r="T23" s="111"/>
      <c r="U23" s="111"/>
    </row>
    <row r="24" spans="1:21">
      <c r="A24" s="148" t="s">
        <v>268</v>
      </c>
      <c r="B24" s="148" t="s">
        <v>260</v>
      </c>
      <c r="C24" s="148" t="s">
        <v>270</v>
      </c>
      <c r="D24" s="148">
        <v>351</v>
      </c>
      <c r="E24" s="131" t="s">
        <v>271</v>
      </c>
      <c r="F24" s="158">
        <f t="shared" si="10"/>
        <v>313.76</v>
      </c>
      <c r="G24" s="219">
        <f t="shared" si="11"/>
        <v>0</v>
      </c>
      <c r="H24" s="111"/>
      <c r="I24" s="111"/>
      <c r="J24" s="111"/>
      <c r="K24" s="219">
        <f t="shared" si="12"/>
        <v>313.76</v>
      </c>
      <c r="L24" s="111"/>
      <c r="M24" s="219">
        <v>271.76</v>
      </c>
      <c r="N24" s="111"/>
      <c r="O24" s="111"/>
      <c r="P24" s="111"/>
      <c r="Q24" s="219">
        <v>42</v>
      </c>
      <c r="R24" s="111"/>
      <c r="S24" s="111"/>
      <c r="T24" s="111"/>
      <c r="U24" s="111"/>
    </row>
    <row r="25" spans="1:21">
      <c r="A25" s="148" t="s">
        <v>268</v>
      </c>
      <c r="B25" s="154" t="s">
        <v>260</v>
      </c>
      <c r="C25" s="173" t="s">
        <v>272</v>
      </c>
      <c r="D25" s="148">
        <v>351</v>
      </c>
      <c r="E25" s="131" t="s">
        <v>273</v>
      </c>
      <c r="F25" s="158">
        <f t="shared" si="10"/>
        <v>129</v>
      </c>
      <c r="G25" s="219">
        <f t="shared" si="11"/>
        <v>0</v>
      </c>
      <c r="H25" s="111"/>
      <c r="I25" s="111"/>
      <c r="J25" s="111"/>
      <c r="K25" s="219">
        <f t="shared" si="12"/>
        <v>129</v>
      </c>
      <c r="L25" s="111"/>
      <c r="M25" s="219">
        <v>129</v>
      </c>
      <c r="N25" s="111"/>
      <c r="O25" s="111"/>
      <c r="P25" s="111"/>
      <c r="Q25" s="111"/>
      <c r="R25" s="111"/>
      <c r="S25" s="111"/>
      <c r="T25" s="111"/>
      <c r="U25" s="111"/>
    </row>
    <row r="26" spans="1:21">
      <c r="A26" s="148" t="s">
        <v>268</v>
      </c>
      <c r="B26" s="148" t="s">
        <v>260</v>
      </c>
      <c r="C26" s="148" t="s">
        <v>274</v>
      </c>
      <c r="D26" s="148">
        <v>351</v>
      </c>
      <c r="E26" s="131" t="s">
        <v>275</v>
      </c>
      <c r="F26" s="158">
        <f t="shared" si="10"/>
        <v>1544.388</v>
      </c>
      <c r="G26" s="219">
        <f t="shared" si="11"/>
        <v>1499.388</v>
      </c>
      <c r="H26" s="219">
        <v>1184.108</v>
      </c>
      <c r="I26" s="219">
        <v>243.41</v>
      </c>
      <c r="J26" s="219">
        <v>71.87</v>
      </c>
      <c r="K26" s="219">
        <f t="shared" si="12"/>
        <v>45</v>
      </c>
      <c r="L26" s="111"/>
      <c r="M26" s="219">
        <v>45</v>
      </c>
      <c r="N26" s="111"/>
      <c r="O26" s="111"/>
      <c r="P26" s="111"/>
      <c r="Q26" s="111"/>
      <c r="R26" s="111"/>
      <c r="S26" s="111"/>
      <c r="T26" s="111"/>
      <c r="U26" s="111"/>
    </row>
    <row r="27" spans="1:21">
      <c r="A27" s="148" t="s">
        <v>268</v>
      </c>
      <c r="B27" s="148" t="s">
        <v>260</v>
      </c>
      <c r="C27" s="148" t="s">
        <v>265</v>
      </c>
      <c r="D27" s="148">
        <v>351</v>
      </c>
      <c r="E27" s="131" t="s">
        <v>276</v>
      </c>
      <c r="F27" s="158">
        <f t="shared" si="10"/>
        <v>9072.74</v>
      </c>
      <c r="G27" s="219">
        <f t="shared" si="11"/>
        <v>0</v>
      </c>
      <c r="H27" s="111"/>
      <c r="I27" s="111"/>
      <c r="J27" s="111"/>
      <c r="K27" s="219">
        <f t="shared" si="12"/>
        <v>9072.74</v>
      </c>
      <c r="L27" s="219">
        <v>597.48</v>
      </c>
      <c r="M27" s="219">
        <v>8398.26</v>
      </c>
      <c r="N27" s="219"/>
      <c r="O27" s="219"/>
      <c r="P27" s="219"/>
      <c r="Q27" s="219">
        <v>77</v>
      </c>
      <c r="R27" s="111"/>
      <c r="S27" s="111"/>
      <c r="T27" s="111"/>
      <c r="U27" s="111"/>
    </row>
    <row r="28" spans="1:21">
      <c r="A28" s="148" t="s">
        <v>277</v>
      </c>
      <c r="B28" s="148"/>
      <c r="C28" s="148"/>
      <c r="D28" s="148"/>
      <c r="E28" s="131" t="e">
        <f>#REF!</f>
        <v>#REF!</v>
      </c>
      <c r="F28" s="158">
        <f t="shared" ref="F28:H28" si="15">F30</f>
        <v>539.640958</v>
      </c>
      <c r="G28" s="158">
        <f t="shared" si="15"/>
        <v>539.640958</v>
      </c>
      <c r="H28" s="158">
        <f t="shared" si="15"/>
        <v>539.640958</v>
      </c>
      <c r="I28" s="158"/>
      <c r="J28" s="158"/>
      <c r="K28" s="158"/>
      <c r="L28" s="158"/>
      <c r="M28" s="158"/>
      <c r="N28" s="158"/>
      <c r="O28" s="158"/>
      <c r="P28" s="158"/>
      <c r="Q28" s="158"/>
      <c r="R28" s="111"/>
      <c r="S28" s="111"/>
      <c r="T28" s="111"/>
      <c r="U28" s="111"/>
    </row>
    <row r="29" spans="1:21">
      <c r="A29" s="148" t="s">
        <v>277</v>
      </c>
      <c r="B29" s="148" t="s">
        <v>262</v>
      </c>
      <c r="C29" s="148"/>
      <c r="D29" s="148"/>
      <c r="E29" s="131" t="e">
        <f>#REF!</f>
        <v>#REF!</v>
      </c>
      <c r="F29" s="158">
        <f t="shared" ref="F29:H29" si="16">F30</f>
        <v>539.640958</v>
      </c>
      <c r="G29" s="158">
        <f t="shared" si="16"/>
        <v>539.640958</v>
      </c>
      <c r="H29" s="158">
        <f t="shared" si="16"/>
        <v>539.640958</v>
      </c>
      <c r="I29" s="111"/>
      <c r="J29" s="111"/>
      <c r="K29" s="219"/>
      <c r="L29" s="219"/>
      <c r="M29" s="219"/>
      <c r="N29" s="219"/>
      <c r="O29" s="219"/>
      <c r="P29" s="219"/>
      <c r="Q29" s="219"/>
      <c r="R29" s="111"/>
      <c r="S29" s="111"/>
      <c r="T29" s="111"/>
      <c r="U29" s="111"/>
    </row>
    <row r="30" spans="1:21">
      <c r="A30" s="148" t="s">
        <v>277</v>
      </c>
      <c r="B30" s="148" t="s">
        <v>262</v>
      </c>
      <c r="C30" s="148" t="s">
        <v>260</v>
      </c>
      <c r="D30" s="148">
        <v>351</v>
      </c>
      <c r="E30" s="131" t="e">
        <f>#REF!</f>
        <v>#REF!</v>
      </c>
      <c r="F30" s="158">
        <f>G30+K30</f>
        <v>539.640958</v>
      </c>
      <c r="G30" s="219">
        <f>SUM(H30:J30)</f>
        <v>539.640958</v>
      </c>
      <c r="H30" s="219">
        <v>539.640958</v>
      </c>
      <c r="I30" s="111"/>
      <c r="J30" s="111"/>
      <c r="K30" s="219">
        <f>SUM(L30:U30)</f>
        <v>0</v>
      </c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1">
      <c r="A31" s="148" t="s">
        <v>279</v>
      </c>
      <c r="B31" s="148"/>
      <c r="C31" s="148"/>
      <c r="D31" s="148"/>
      <c r="E31" s="131" t="e">
        <f>#REF!</f>
        <v>#REF!</v>
      </c>
      <c r="F31" s="158">
        <f t="shared" ref="F31:I31" si="17">F33</f>
        <v>0.4</v>
      </c>
      <c r="G31" s="158">
        <f t="shared" si="17"/>
        <v>0.4</v>
      </c>
      <c r="H31" s="158"/>
      <c r="I31" s="158">
        <f t="shared" si="17"/>
        <v>0.4</v>
      </c>
      <c r="J31" s="158"/>
      <c r="K31" s="158"/>
      <c r="L31" s="111"/>
      <c r="M31" s="111"/>
      <c r="N31" s="111"/>
      <c r="O31" s="111"/>
      <c r="P31" s="111"/>
      <c r="Q31" s="111"/>
      <c r="R31" s="111"/>
      <c r="S31" s="111"/>
      <c r="T31" s="111"/>
      <c r="U31" s="111"/>
    </row>
    <row r="32" spans="1:21">
      <c r="A32" s="148" t="s">
        <v>279</v>
      </c>
      <c r="B32" s="154" t="s">
        <v>260</v>
      </c>
      <c r="C32" s="148"/>
      <c r="D32" s="148"/>
      <c r="E32" s="131" t="e">
        <f>#REF!</f>
        <v>#REF!</v>
      </c>
      <c r="F32" s="158">
        <f t="shared" ref="F32:I32" si="18">F33</f>
        <v>0.4</v>
      </c>
      <c r="G32" s="158">
        <f t="shared" si="18"/>
        <v>0.4</v>
      </c>
      <c r="H32" s="158"/>
      <c r="I32" s="158">
        <f t="shared" si="18"/>
        <v>0.4</v>
      </c>
      <c r="J32" s="158"/>
      <c r="K32" s="158"/>
      <c r="L32" s="111"/>
      <c r="M32" s="111"/>
      <c r="N32" s="111"/>
      <c r="O32" s="111"/>
      <c r="P32" s="111"/>
      <c r="Q32" s="111"/>
      <c r="R32" s="111"/>
      <c r="S32" s="111"/>
      <c r="T32" s="111"/>
      <c r="U32" s="111"/>
    </row>
    <row r="33" spans="1:21">
      <c r="A33" s="148" t="s">
        <v>279</v>
      </c>
      <c r="B33" s="154" t="s">
        <v>260</v>
      </c>
      <c r="C33" s="148">
        <v>50</v>
      </c>
      <c r="D33" s="148">
        <v>351</v>
      </c>
      <c r="E33" s="131" t="e">
        <f>#REF!</f>
        <v>#REF!</v>
      </c>
      <c r="F33" s="158">
        <f>G33+K33</f>
        <v>0.4</v>
      </c>
      <c r="G33" s="219">
        <f>SUM(H33:J33)</f>
        <v>0.4</v>
      </c>
      <c r="H33" s="111"/>
      <c r="I33" s="219">
        <v>0.4</v>
      </c>
      <c r="J33" s="111"/>
      <c r="K33" s="219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opLeftCell="A5" workbookViewId="0">
      <selection activeCell="D14" sqref="D14:D38"/>
    </sheetView>
  </sheetViews>
  <sheetFormatPr defaultColWidth="9" defaultRowHeight="13.5"/>
  <cols>
    <col min="1" max="1" width="24.625" customWidth="1"/>
    <col min="2" max="2" width="27.25" customWidth="1"/>
    <col min="3" max="3" width="36.625" customWidth="1"/>
    <col min="4" max="4" width="27.875" customWidth="1"/>
    <col min="5" max="5" width="18.75" customWidth="1"/>
    <col min="6" max="9" width="9.75" customWidth="1"/>
  </cols>
  <sheetData>
    <row r="1" ht="37.15" customHeight="1" spans="1:9">
      <c r="A1" s="126" t="s">
        <v>12</v>
      </c>
      <c r="B1" s="126"/>
      <c r="C1" s="126"/>
      <c r="D1" s="126"/>
      <c r="E1" s="1"/>
      <c r="F1" s="1"/>
      <c r="G1" s="1"/>
      <c r="H1" s="1"/>
      <c r="I1" s="1"/>
    </row>
    <row r="2" spans="1:5">
      <c r="A2" s="72" t="s">
        <v>30</v>
      </c>
      <c r="B2" s="72"/>
      <c r="C2" s="72"/>
      <c r="D2" s="72"/>
      <c r="E2" s="11"/>
    </row>
    <row r="3" spans="3:4">
      <c r="C3" s="67" t="s">
        <v>31</v>
      </c>
      <c r="D3" s="67"/>
    </row>
    <row r="4" ht="20.1" customHeight="1" spans="1:4">
      <c r="A4" s="12" t="s">
        <v>32</v>
      </c>
      <c r="B4" s="12"/>
      <c r="C4" s="12" t="s">
        <v>33</v>
      </c>
      <c r="D4" s="12"/>
    </row>
    <row r="5" ht="20.1" customHeight="1" spans="1:4">
      <c r="A5" s="12" t="s">
        <v>34</v>
      </c>
      <c r="B5" s="12" t="s">
        <v>35</v>
      </c>
      <c r="C5" s="12" t="s">
        <v>34</v>
      </c>
      <c r="D5" s="12" t="s">
        <v>35</v>
      </c>
    </row>
    <row r="6" ht="20.1" customHeight="1" spans="1:4">
      <c r="A6" s="100" t="s">
        <v>290</v>
      </c>
      <c r="B6" s="123">
        <f>B7+B10+B11+B12</f>
        <v>18784.83</v>
      </c>
      <c r="C6" s="100" t="s">
        <v>291</v>
      </c>
      <c r="D6" s="138">
        <f>SUM(D7:D36)</f>
        <v>18784.43</v>
      </c>
    </row>
    <row r="7" ht="20.1" customHeight="1" spans="1:4">
      <c r="A7" s="26" t="s">
        <v>292</v>
      </c>
      <c r="B7" s="123">
        <f>SUM(B8:B9)</f>
        <v>18784.83</v>
      </c>
      <c r="C7" s="26" t="s">
        <v>40</v>
      </c>
      <c r="D7" s="139"/>
    </row>
    <row r="8" ht="20.1" customHeight="1" spans="1:4">
      <c r="A8" s="26" t="s">
        <v>293</v>
      </c>
      <c r="B8" s="27">
        <v>10751.48</v>
      </c>
      <c r="C8" s="26" t="s">
        <v>44</v>
      </c>
      <c r="D8" s="139"/>
    </row>
    <row r="9" ht="36" customHeight="1" spans="1:4">
      <c r="A9" s="26" t="s">
        <v>294</v>
      </c>
      <c r="B9" s="27">
        <v>8033.35</v>
      </c>
      <c r="C9" s="26" t="s">
        <v>48</v>
      </c>
      <c r="D9" s="139"/>
    </row>
    <row r="10" ht="20.1" customHeight="1" spans="1:4">
      <c r="A10" s="26" t="s">
        <v>295</v>
      </c>
      <c r="B10" s="27"/>
      <c r="C10" s="26" t="s">
        <v>52</v>
      </c>
      <c r="D10" s="139"/>
    </row>
    <row r="11" ht="20.1" customHeight="1" spans="1:4">
      <c r="A11" s="26" t="s">
        <v>296</v>
      </c>
      <c r="B11" s="27"/>
      <c r="C11" s="26" t="s">
        <v>56</v>
      </c>
      <c r="D11" s="139"/>
    </row>
    <row r="12" ht="20.1" customHeight="1" spans="1:4">
      <c r="A12" s="26" t="s">
        <v>297</v>
      </c>
      <c r="B12" s="27"/>
      <c r="C12" s="26" t="s">
        <v>60</v>
      </c>
      <c r="D12" s="139"/>
    </row>
    <row r="13" ht="20.1" customHeight="1" spans="1:4">
      <c r="A13" s="100" t="s">
        <v>298</v>
      </c>
      <c r="B13" s="123"/>
      <c r="C13" s="26" t="s">
        <v>64</v>
      </c>
      <c r="D13" s="139"/>
    </row>
    <row r="14" ht="20.1" customHeight="1" spans="1:7">
      <c r="A14" s="26" t="s">
        <v>292</v>
      </c>
      <c r="B14" s="27"/>
      <c r="C14" s="26" t="s">
        <v>68</v>
      </c>
      <c r="D14" s="139">
        <v>762.6</v>
      </c>
      <c r="G14" s="146"/>
    </row>
    <row r="15" ht="20.1" customHeight="1" spans="1:4">
      <c r="A15" s="26" t="s">
        <v>295</v>
      </c>
      <c r="B15" s="27"/>
      <c r="C15" s="26" t="s">
        <v>72</v>
      </c>
      <c r="D15" s="139"/>
    </row>
    <row r="16" ht="20.1" customHeight="1" spans="1:4">
      <c r="A16" s="26" t="s">
        <v>296</v>
      </c>
      <c r="B16" s="27"/>
      <c r="C16" s="26" t="s">
        <v>76</v>
      </c>
      <c r="D16" s="139"/>
    </row>
    <row r="17" ht="20.1" customHeight="1" spans="1:4">
      <c r="A17" s="26" t="s">
        <v>297</v>
      </c>
      <c r="B17" s="27"/>
      <c r="C17" s="26" t="s">
        <v>80</v>
      </c>
      <c r="D17" s="139"/>
    </row>
    <row r="18" ht="20.1" customHeight="1" spans="1:4">
      <c r="A18" s="26"/>
      <c r="B18" s="27"/>
      <c r="C18" s="26" t="s">
        <v>84</v>
      </c>
      <c r="D18" s="139">
        <v>1133.84</v>
      </c>
    </row>
    <row r="19" ht="20.1" customHeight="1" spans="1:4">
      <c r="A19" s="26"/>
      <c r="B19" s="26"/>
      <c r="C19" s="26" t="s">
        <v>88</v>
      </c>
      <c r="D19" s="139"/>
    </row>
    <row r="20" ht="20.1" customHeight="1" spans="1:4">
      <c r="A20" s="26"/>
      <c r="B20" s="26"/>
      <c r="C20" s="26" t="s">
        <v>92</v>
      </c>
      <c r="D20" s="139"/>
    </row>
    <row r="21" ht="20.1" customHeight="1" spans="1:4">
      <c r="A21" s="26"/>
      <c r="B21" s="26"/>
      <c r="C21" s="26" t="s">
        <v>96</v>
      </c>
      <c r="D21" s="139"/>
    </row>
    <row r="22" ht="20.1" customHeight="1" spans="1:4">
      <c r="A22" s="26"/>
      <c r="B22" s="26"/>
      <c r="C22" s="26" t="s">
        <v>99</v>
      </c>
      <c r="D22" s="139"/>
    </row>
    <row r="23" ht="20.1" customHeight="1" spans="1:4">
      <c r="A23" s="26"/>
      <c r="B23" s="26"/>
      <c r="C23" s="26" t="s">
        <v>102</v>
      </c>
      <c r="D23" s="139"/>
    </row>
    <row r="24" ht="20.1" customHeight="1" spans="1:4">
      <c r="A24" s="26"/>
      <c r="B24" s="26"/>
      <c r="C24" s="26" t="s">
        <v>104</v>
      </c>
      <c r="D24" s="139"/>
    </row>
    <row r="25" ht="20.1" customHeight="1" spans="1:4">
      <c r="A25" s="26"/>
      <c r="B25" s="26"/>
      <c r="C25" s="26" t="s">
        <v>106</v>
      </c>
      <c r="D25" s="139">
        <v>16348.35</v>
      </c>
    </row>
    <row r="26" ht="20.1" customHeight="1" spans="1:4">
      <c r="A26" s="26"/>
      <c r="B26" s="26"/>
      <c r="C26" s="26" t="s">
        <v>108</v>
      </c>
      <c r="D26" s="139">
        <v>539.64</v>
      </c>
    </row>
    <row r="27" ht="20.1" customHeight="1" spans="1:4">
      <c r="A27" s="26"/>
      <c r="B27" s="26"/>
      <c r="C27" s="26" t="s">
        <v>110</v>
      </c>
      <c r="D27" s="139"/>
    </row>
    <row r="28" ht="20.1" customHeight="1" spans="1:4">
      <c r="A28" s="26"/>
      <c r="B28" s="26"/>
      <c r="C28" s="26" t="s">
        <v>112</v>
      </c>
      <c r="D28" s="139"/>
    </row>
    <row r="29" ht="20.1" customHeight="1" spans="1:4">
      <c r="A29" s="26"/>
      <c r="B29" s="26"/>
      <c r="C29" s="26" t="s">
        <v>114</v>
      </c>
      <c r="D29" s="139"/>
    </row>
    <row r="30" ht="20.1" customHeight="1" spans="1:4">
      <c r="A30" s="26"/>
      <c r="B30" s="26"/>
      <c r="C30" s="26" t="s">
        <v>116</v>
      </c>
      <c r="D30" s="139"/>
    </row>
    <row r="31" ht="20.1" customHeight="1" spans="1:4">
      <c r="A31" s="26"/>
      <c r="B31" s="26"/>
      <c r="C31" s="26" t="s">
        <v>118</v>
      </c>
      <c r="D31" s="139"/>
    </row>
    <row r="32" ht="20.1" customHeight="1" spans="1:4">
      <c r="A32" s="26"/>
      <c r="B32" s="26"/>
      <c r="C32" s="26" t="s">
        <v>120</v>
      </c>
      <c r="D32" s="139"/>
    </row>
    <row r="33" ht="20.1" customHeight="1" spans="1:4">
      <c r="A33" s="26"/>
      <c r="B33" s="26"/>
      <c r="C33" s="26" t="s">
        <v>122</v>
      </c>
      <c r="D33" s="139"/>
    </row>
    <row r="34" ht="20.1" customHeight="1" spans="1:4">
      <c r="A34" s="26"/>
      <c r="B34" s="26"/>
      <c r="C34" s="26" t="s">
        <v>123</v>
      </c>
      <c r="D34" s="139"/>
    </row>
    <row r="35" ht="20.1" customHeight="1" spans="1:4">
      <c r="A35" s="26"/>
      <c r="B35" s="26"/>
      <c r="C35" s="26" t="s">
        <v>124</v>
      </c>
      <c r="D35" s="139"/>
    </row>
    <row r="36" ht="20.1" customHeight="1" spans="1:4">
      <c r="A36" s="26"/>
      <c r="B36" s="26"/>
      <c r="C36" s="26" t="s">
        <v>125</v>
      </c>
      <c r="D36" s="139"/>
    </row>
    <row r="37" ht="20.1" customHeight="1" spans="1:4">
      <c r="A37" s="26"/>
      <c r="B37" s="26"/>
      <c r="C37" s="26"/>
      <c r="D37" s="26"/>
    </row>
    <row r="38" ht="20.1" customHeight="1" spans="1:5">
      <c r="A38" s="100"/>
      <c r="B38" s="100"/>
      <c r="C38" s="100" t="s">
        <v>299</v>
      </c>
      <c r="D38" s="123"/>
      <c r="E38" s="146"/>
    </row>
    <row r="39" ht="20.1" customHeight="1" spans="1:5">
      <c r="A39" s="100"/>
      <c r="B39" s="100"/>
      <c r="C39" s="100"/>
      <c r="D39" s="100"/>
      <c r="E39" s="146"/>
    </row>
    <row r="40" ht="20.1" customHeight="1" spans="1:5">
      <c r="A40" s="12" t="s">
        <v>300</v>
      </c>
      <c r="B40" s="123">
        <f>B6+B13</f>
        <v>18784.83</v>
      </c>
      <c r="C40" s="12" t="s">
        <v>301</v>
      </c>
      <c r="D40" s="138">
        <f>D38+D6</f>
        <v>18784.43</v>
      </c>
      <c r="E40" s="146"/>
    </row>
  </sheetData>
  <mergeCells count="5">
    <mergeCell ref="A1:D1"/>
    <mergeCell ref="A2:D2"/>
    <mergeCell ref="C3:D3"/>
    <mergeCell ref="A4:B4"/>
    <mergeCell ref="C4:D4"/>
  </mergeCells>
  <printOptions horizontalCentered="1"/>
  <pageMargins left="0.393055555555556" right="0.393055555555556" top="0.786805555555556" bottom="0.39305555555555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M11" sqref="M11"/>
    </sheetView>
  </sheetViews>
  <sheetFormatPr defaultColWidth="6.85833333333333" defaultRowHeight="12.75" customHeight="1"/>
  <cols>
    <col min="1" max="1" width="16.75" style="187" customWidth="1"/>
    <col min="2" max="2" width="25.75" style="187" customWidth="1"/>
    <col min="3" max="8" width="14" style="187" customWidth="1"/>
    <col min="9" max="9" width="7.60833333333333" style="187" customWidth="1"/>
    <col min="10" max="16374" width="6.85833333333333" style="187" customWidth="1"/>
    <col min="16375" max="16384" width="6.85833333333333" style="187"/>
  </cols>
  <sheetData>
    <row r="1" s="187" customFormat="1" ht="15.75" customHeight="1" spans="1:9">
      <c r="A1" s="189"/>
      <c r="B1" s="190"/>
      <c r="C1" s="190"/>
      <c r="D1" s="190"/>
      <c r="E1" s="190"/>
      <c r="F1" s="190"/>
      <c r="G1" s="190"/>
      <c r="H1" s="191" t="s">
        <v>302</v>
      </c>
      <c r="I1" s="213"/>
    </row>
    <row r="2" s="187" customFormat="1" ht="27" customHeight="1" spans="1:9">
      <c r="A2" s="192" t="s">
        <v>13</v>
      </c>
      <c r="B2" s="192"/>
      <c r="C2" s="192"/>
      <c r="D2" s="192"/>
      <c r="E2" s="192"/>
      <c r="F2" s="192"/>
      <c r="G2" s="192"/>
      <c r="H2" s="192"/>
      <c r="I2" s="213"/>
    </row>
    <row r="3" s="187" customFormat="1" ht="21" customHeight="1" spans="1:9">
      <c r="A3" s="193" t="s">
        <v>174</v>
      </c>
      <c r="B3" s="194"/>
      <c r="C3" s="194"/>
      <c r="D3" s="194"/>
      <c r="E3" s="195"/>
      <c r="F3" s="195"/>
      <c r="G3" s="195"/>
      <c r="H3" s="196" t="s">
        <v>175</v>
      </c>
      <c r="I3" s="214"/>
    </row>
    <row r="4" s="187" customFormat="1" ht="22.5" customHeight="1" spans="1:9">
      <c r="A4" s="197" t="s">
        <v>176</v>
      </c>
      <c r="B4" s="197" t="s">
        <v>177</v>
      </c>
      <c r="C4" s="197" t="s">
        <v>134</v>
      </c>
      <c r="D4" s="197" t="s">
        <v>178</v>
      </c>
      <c r="E4" s="197"/>
      <c r="F4" s="197"/>
      <c r="G4" s="197"/>
      <c r="H4" s="198" t="s">
        <v>179</v>
      </c>
      <c r="I4" s="214"/>
    </row>
    <row r="5" s="187" customFormat="1" ht="22.5" customHeight="1" spans="1:9">
      <c r="A5" s="197"/>
      <c r="B5" s="197"/>
      <c r="C5" s="197"/>
      <c r="D5" s="197" t="s">
        <v>136</v>
      </c>
      <c r="E5" s="197" t="s">
        <v>303</v>
      </c>
      <c r="F5" s="197"/>
      <c r="G5" s="197" t="s">
        <v>304</v>
      </c>
      <c r="H5" s="198"/>
      <c r="I5" s="214"/>
    </row>
    <row r="6" s="187" customFormat="1" ht="27.75" customHeight="1" spans="1:9">
      <c r="A6" s="197"/>
      <c r="B6" s="197"/>
      <c r="C6" s="197"/>
      <c r="D6" s="197"/>
      <c r="E6" s="199" t="s">
        <v>281</v>
      </c>
      <c r="F6" s="199" t="s">
        <v>248</v>
      </c>
      <c r="G6" s="197"/>
      <c r="H6" s="198"/>
      <c r="I6" s="214"/>
    </row>
    <row r="7" s="188" customFormat="1" ht="27" customHeight="1" spans="1:9">
      <c r="A7" s="200"/>
      <c r="B7" s="201" t="s">
        <v>134</v>
      </c>
      <c r="C7" s="202">
        <f t="shared" ref="C7:C9" si="0">D7+H7</f>
        <v>18784.829834</v>
      </c>
      <c r="D7" s="202">
        <f t="shared" ref="D7:D10" si="1">SUM(E7:G7)</f>
        <v>7857.669834</v>
      </c>
      <c r="E7" s="202">
        <f>SUM(E8)</f>
        <v>5904.975704</v>
      </c>
      <c r="F7" s="202">
        <f>SUM(F8)</f>
        <v>714.529798</v>
      </c>
      <c r="G7" s="202">
        <f>SUM(G8)</f>
        <v>1238.164332</v>
      </c>
      <c r="H7" s="202">
        <f>SUM(H8)</f>
        <v>10927.16</v>
      </c>
      <c r="I7" s="215"/>
    </row>
    <row r="8" s="187" customFormat="1" ht="27" customHeight="1" spans="1:9">
      <c r="A8" s="200" t="s">
        <v>183</v>
      </c>
      <c r="B8" s="201" t="s">
        <v>305</v>
      </c>
      <c r="C8" s="202">
        <f t="shared" si="0"/>
        <v>18784.829834</v>
      </c>
      <c r="D8" s="202">
        <f t="shared" si="1"/>
        <v>7857.669834</v>
      </c>
      <c r="E8" s="202">
        <f>SUM(E9)</f>
        <v>5904.975704</v>
      </c>
      <c r="F8" s="202">
        <f>SUM(F9)</f>
        <v>714.529798</v>
      </c>
      <c r="G8" s="202">
        <f>SUM(G9)</f>
        <v>1238.164332</v>
      </c>
      <c r="H8" s="202">
        <f>SUM(H9)</f>
        <v>10927.16</v>
      </c>
      <c r="I8" s="214"/>
    </row>
    <row r="9" s="187" customFormat="1" ht="27" customHeight="1" spans="1:9">
      <c r="A9" s="200" t="s">
        <v>184</v>
      </c>
      <c r="B9" s="201"/>
      <c r="C9" s="202">
        <f t="shared" si="0"/>
        <v>18784.829834</v>
      </c>
      <c r="D9" s="202">
        <f t="shared" si="1"/>
        <v>7857.669834</v>
      </c>
      <c r="E9" s="202">
        <f>E10+E17+E22+E30+E33</f>
        <v>5904.975704</v>
      </c>
      <c r="F9" s="202">
        <f>F10+F17+F22+F30+F33</f>
        <v>714.529798</v>
      </c>
      <c r="G9" s="202">
        <f>G10+G17+G22+G30+G33</f>
        <v>1238.164332</v>
      </c>
      <c r="H9" s="202">
        <f>H10+H17+H22+H30+H33</f>
        <v>10927.16</v>
      </c>
      <c r="I9" s="214"/>
    </row>
    <row r="10" s="187" customFormat="1" ht="27" customHeight="1" spans="1:9">
      <c r="A10" s="203" t="s">
        <v>185</v>
      </c>
      <c r="B10" s="204" t="s">
        <v>186</v>
      </c>
      <c r="C10" s="202">
        <f t="shared" ref="C10:C35" si="2">D10+H10</f>
        <v>762.594282</v>
      </c>
      <c r="D10" s="202">
        <f t="shared" si="1"/>
        <v>762.594282</v>
      </c>
      <c r="E10" s="27">
        <f>SUM(E12:E15)</f>
        <v>608.786426</v>
      </c>
      <c r="F10" s="27">
        <f>SUM(F12:F15)</f>
        <v>153.807856</v>
      </c>
      <c r="G10" s="123"/>
      <c r="H10" s="123"/>
      <c r="I10" s="213"/>
    </row>
    <row r="11" s="187" customFormat="1" ht="27" customHeight="1" spans="1:9">
      <c r="A11" s="203" t="s">
        <v>187</v>
      </c>
      <c r="B11" s="204" t="s">
        <v>188</v>
      </c>
      <c r="C11" s="202">
        <f t="shared" si="2"/>
        <v>654.186186</v>
      </c>
      <c r="D11" s="202">
        <f t="shared" ref="D11:D35" si="3">SUM(E11:G11)</f>
        <v>654.186186</v>
      </c>
      <c r="E11" s="27">
        <f>SUM(E12:E14)</f>
        <v>500.37833</v>
      </c>
      <c r="F11" s="27">
        <f>SUM(F12:F14)</f>
        <v>153.807856</v>
      </c>
      <c r="G11" s="123"/>
      <c r="H11" s="123"/>
      <c r="I11" s="213"/>
    </row>
    <row r="12" s="187" customFormat="1" ht="27" customHeight="1" spans="1:9">
      <c r="A12" s="205" t="s">
        <v>189</v>
      </c>
      <c r="B12" s="204" t="s">
        <v>190</v>
      </c>
      <c r="C12" s="202">
        <f t="shared" si="2"/>
        <v>145.735041</v>
      </c>
      <c r="D12" s="202">
        <f t="shared" si="3"/>
        <v>145.735041</v>
      </c>
      <c r="E12" s="123"/>
      <c r="F12" s="139">
        <v>145.735041</v>
      </c>
      <c r="G12" s="123"/>
      <c r="H12" s="123"/>
      <c r="I12" s="213"/>
    </row>
    <row r="13" s="187" customFormat="1" ht="27" customHeight="1" spans="1:9">
      <c r="A13" s="205" t="s">
        <v>191</v>
      </c>
      <c r="B13" s="204" t="s">
        <v>192</v>
      </c>
      <c r="C13" s="202">
        <f t="shared" si="2"/>
        <v>8.072815</v>
      </c>
      <c r="D13" s="202">
        <f t="shared" si="3"/>
        <v>8.072815</v>
      </c>
      <c r="E13" s="123"/>
      <c r="F13" s="140">
        <v>8.072815</v>
      </c>
      <c r="G13" s="123"/>
      <c r="H13" s="123"/>
      <c r="I13" s="213"/>
    </row>
    <row r="14" s="187" customFormat="1" ht="27" customHeight="1" spans="1:9">
      <c r="A14" s="206" t="s">
        <v>193</v>
      </c>
      <c r="B14" s="84" t="s">
        <v>194</v>
      </c>
      <c r="C14" s="202">
        <f t="shared" si="2"/>
        <v>500.37833</v>
      </c>
      <c r="D14" s="202">
        <f t="shared" si="3"/>
        <v>500.37833</v>
      </c>
      <c r="E14" s="27">
        <v>500.37833</v>
      </c>
      <c r="F14" s="123"/>
      <c r="G14" s="123"/>
      <c r="H14" s="123"/>
      <c r="I14" s="213"/>
    </row>
    <row r="15" s="187" customFormat="1" ht="27" customHeight="1" spans="1:9">
      <c r="A15" s="203" t="s">
        <v>195</v>
      </c>
      <c r="B15" s="204" t="s">
        <v>196</v>
      </c>
      <c r="C15" s="202">
        <f t="shared" si="2"/>
        <v>108.408096</v>
      </c>
      <c r="D15" s="202">
        <f t="shared" si="3"/>
        <v>108.408096</v>
      </c>
      <c r="E15" s="27">
        <f>SUM(E16)</f>
        <v>108.408096</v>
      </c>
      <c r="F15" s="27"/>
      <c r="G15" s="123"/>
      <c r="H15" s="123"/>
      <c r="I15" s="213"/>
    </row>
    <row r="16" s="187" customFormat="1" ht="27" customHeight="1" spans="1:9">
      <c r="A16" s="205" t="s">
        <v>197</v>
      </c>
      <c r="B16" s="204" t="s">
        <v>198</v>
      </c>
      <c r="C16" s="202">
        <f t="shared" si="2"/>
        <v>108.408096</v>
      </c>
      <c r="D16" s="202">
        <f t="shared" si="3"/>
        <v>108.408096</v>
      </c>
      <c r="E16" s="27">
        <v>108.408096</v>
      </c>
      <c r="F16" s="123"/>
      <c r="G16" s="123"/>
      <c r="H16" s="123"/>
      <c r="I16" s="213"/>
    </row>
    <row r="17" s="187" customFormat="1" ht="27" customHeight="1" spans="1:8">
      <c r="A17" s="205" t="s">
        <v>199</v>
      </c>
      <c r="B17" s="204" t="s">
        <v>200</v>
      </c>
      <c r="C17" s="202">
        <f t="shared" si="2"/>
        <v>1133.84032</v>
      </c>
      <c r="D17" s="202">
        <f t="shared" si="3"/>
        <v>135.18032</v>
      </c>
      <c r="E17" s="27">
        <f t="shared" ref="E17:H17" si="4">SUM(E19:E20)</f>
        <v>115.38032</v>
      </c>
      <c r="F17" s="27"/>
      <c r="G17" s="27">
        <f t="shared" si="4"/>
        <v>19.8</v>
      </c>
      <c r="H17" s="27">
        <f t="shared" si="4"/>
        <v>998.66</v>
      </c>
    </row>
    <row r="18" s="187" customFormat="1" ht="27" customHeight="1" spans="1:8">
      <c r="A18" s="205" t="s">
        <v>201</v>
      </c>
      <c r="B18" s="204" t="s">
        <v>202</v>
      </c>
      <c r="C18" s="202">
        <f t="shared" si="2"/>
        <v>135.18032</v>
      </c>
      <c r="D18" s="202">
        <f t="shared" si="3"/>
        <v>135.18032</v>
      </c>
      <c r="E18" s="207">
        <f t="shared" ref="E18:H18" si="5">E19</f>
        <v>115.38032</v>
      </c>
      <c r="F18" s="27"/>
      <c r="G18" s="27">
        <f t="shared" si="5"/>
        <v>19.8</v>
      </c>
      <c r="H18" s="27">
        <f t="shared" si="5"/>
        <v>0</v>
      </c>
    </row>
    <row r="19" s="187" customFormat="1" ht="27" customHeight="1" spans="1:8">
      <c r="A19" s="205" t="s">
        <v>203</v>
      </c>
      <c r="B19" s="204" t="s">
        <v>204</v>
      </c>
      <c r="C19" s="202">
        <f t="shared" si="2"/>
        <v>135.18032</v>
      </c>
      <c r="D19" s="202">
        <f t="shared" si="3"/>
        <v>135.18032</v>
      </c>
      <c r="E19" s="132">
        <v>115.38032</v>
      </c>
      <c r="F19" s="208"/>
      <c r="G19" s="27">
        <v>19.8</v>
      </c>
      <c r="H19" s="27"/>
    </row>
    <row r="20" s="187" customFormat="1" ht="27" customHeight="1" spans="1:8">
      <c r="A20" s="205" t="s">
        <v>205</v>
      </c>
      <c r="B20" s="204" t="s">
        <v>206</v>
      </c>
      <c r="C20" s="202">
        <f t="shared" si="2"/>
        <v>998.66</v>
      </c>
      <c r="D20" s="202"/>
      <c r="E20" s="209">
        <f t="shared" ref="E20:H20" si="6">E21</f>
        <v>0</v>
      </c>
      <c r="F20" s="207"/>
      <c r="G20" s="27">
        <f t="shared" si="6"/>
        <v>0</v>
      </c>
      <c r="H20" s="27">
        <f t="shared" si="6"/>
        <v>998.66</v>
      </c>
    </row>
    <row r="21" s="187" customFormat="1" ht="27" customHeight="1" spans="1:8">
      <c r="A21" s="205" t="s">
        <v>207</v>
      </c>
      <c r="B21" s="204" t="s">
        <v>208</v>
      </c>
      <c r="C21" s="202">
        <f t="shared" si="2"/>
        <v>998.66</v>
      </c>
      <c r="D21" s="202"/>
      <c r="E21" s="132"/>
      <c r="F21" s="132"/>
      <c r="G21" s="27"/>
      <c r="H21" s="27">
        <v>998.66</v>
      </c>
    </row>
    <row r="22" s="187" customFormat="1" ht="24" customHeight="1" spans="1:8">
      <c r="A22" s="205" t="s">
        <v>209</v>
      </c>
      <c r="B22" s="204" t="s">
        <v>210</v>
      </c>
      <c r="C22" s="202">
        <f t="shared" si="2"/>
        <v>16348.354274</v>
      </c>
      <c r="D22" s="202">
        <f t="shared" si="3"/>
        <v>6419.854274</v>
      </c>
      <c r="E22" s="132">
        <f t="shared" ref="E22:H22" si="7">SUM(E24:E29)</f>
        <v>4641.168</v>
      </c>
      <c r="F22" s="132">
        <f t="shared" si="7"/>
        <v>560.721942</v>
      </c>
      <c r="G22" s="27">
        <f t="shared" si="7"/>
        <v>1217.964332</v>
      </c>
      <c r="H22" s="27">
        <f t="shared" si="7"/>
        <v>9928.5</v>
      </c>
    </row>
    <row r="23" s="187" customFormat="1" ht="24" customHeight="1" spans="1:8">
      <c r="A23" s="205" t="s">
        <v>211</v>
      </c>
      <c r="B23" s="204" t="s">
        <v>212</v>
      </c>
      <c r="C23" s="202">
        <f t="shared" si="2"/>
        <v>16348.354274</v>
      </c>
      <c r="D23" s="202">
        <f t="shared" si="3"/>
        <v>6419.854274</v>
      </c>
      <c r="E23" s="132">
        <f t="shared" ref="E23:H23" si="8">SUM(E24:E29)</f>
        <v>4641.168</v>
      </c>
      <c r="F23" s="132">
        <f t="shared" si="8"/>
        <v>560.721942</v>
      </c>
      <c r="G23" s="27">
        <f t="shared" si="8"/>
        <v>1217.964332</v>
      </c>
      <c r="H23" s="27">
        <f t="shared" si="8"/>
        <v>9928.5</v>
      </c>
    </row>
    <row r="24" s="187" customFormat="1" ht="24" customHeight="1" spans="1:8">
      <c r="A24" s="205" t="s">
        <v>213</v>
      </c>
      <c r="B24" s="204" t="s">
        <v>204</v>
      </c>
      <c r="C24" s="202">
        <f t="shared" si="2"/>
        <v>5087.466274</v>
      </c>
      <c r="D24" s="202">
        <f t="shared" si="3"/>
        <v>4920.466274</v>
      </c>
      <c r="E24" s="132">
        <v>3457.06</v>
      </c>
      <c r="F24" s="132">
        <v>488.851942</v>
      </c>
      <c r="G24" s="27">
        <v>974.554332</v>
      </c>
      <c r="H24" s="27">
        <v>167</v>
      </c>
    </row>
    <row r="25" s="187" customFormat="1" ht="24" customHeight="1" spans="1:8">
      <c r="A25" s="210" t="s">
        <v>214</v>
      </c>
      <c r="B25" s="211" t="s">
        <v>215</v>
      </c>
      <c r="C25" s="202">
        <f t="shared" si="2"/>
        <v>201</v>
      </c>
      <c r="D25" s="202"/>
      <c r="E25" s="132"/>
      <c r="F25" s="132"/>
      <c r="G25" s="27"/>
      <c r="H25" s="27">
        <v>201</v>
      </c>
    </row>
    <row r="26" s="187" customFormat="1" ht="24" customHeight="1" spans="1:8">
      <c r="A26" s="205" t="s">
        <v>216</v>
      </c>
      <c r="B26" s="204" t="s">
        <v>217</v>
      </c>
      <c r="C26" s="202">
        <f t="shared" si="2"/>
        <v>313.76</v>
      </c>
      <c r="D26" s="202"/>
      <c r="E26" s="132"/>
      <c r="F26" s="132"/>
      <c r="G26" s="27"/>
      <c r="H26" s="27">
        <v>313.76</v>
      </c>
    </row>
    <row r="27" s="187" customFormat="1" ht="24" customHeight="1" spans="1:8">
      <c r="A27" s="205" t="s">
        <v>218</v>
      </c>
      <c r="B27" s="204" t="s">
        <v>219</v>
      </c>
      <c r="C27" s="202">
        <f t="shared" si="2"/>
        <v>129</v>
      </c>
      <c r="D27" s="202"/>
      <c r="E27" s="132"/>
      <c r="F27" s="132"/>
      <c r="G27" s="27"/>
      <c r="H27" s="27">
        <v>129</v>
      </c>
    </row>
    <row r="28" s="187" customFormat="1" ht="24" customHeight="1" spans="1:9">
      <c r="A28" s="205" t="s">
        <v>220</v>
      </c>
      <c r="B28" s="204" t="s">
        <v>221</v>
      </c>
      <c r="C28" s="202">
        <f t="shared" si="2"/>
        <v>1544.388</v>
      </c>
      <c r="D28" s="202">
        <f t="shared" si="3"/>
        <v>1499.388</v>
      </c>
      <c r="E28" s="132">
        <v>1184.108</v>
      </c>
      <c r="F28" s="132">
        <v>71.87</v>
      </c>
      <c r="G28" s="27">
        <v>243.41</v>
      </c>
      <c r="H28" s="27">
        <v>45</v>
      </c>
      <c r="I28" s="214"/>
    </row>
    <row r="29" ht="24" customHeight="1" spans="1:8">
      <c r="A29" s="205" t="s">
        <v>222</v>
      </c>
      <c r="B29" s="204" t="s">
        <v>223</v>
      </c>
      <c r="C29" s="202">
        <f t="shared" si="2"/>
        <v>9072.74</v>
      </c>
      <c r="D29" s="202"/>
      <c r="E29" s="132"/>
      <c r="F29" s="132"/>
      <c r="G29" s="207"/>
      <c r="H29" s="207">
        <v>9072.74</v>
      </c>
    </row>
    <row r="30" ht="24" customHeight="1" spans="1:8">
      <c r="A30" s="205" t="s">
        <v>224</v>
      </c>
      <c r="B30" s="204" t="s">
        <v>225</v>
      </c>
      <c r="C30" s="202">
        <f t="shared" si="2"/>
        <v>539.640958</v>
      </c>
      <c r="D30" s="202">
        <f t="shared" si="3"/>
        <v>539.640958</v>
      </c>
      <c r="E30" s="132">
        <f>E32</f>
        <v>539.640958</v>
      </c>
      <c r="F30" s="132"/>
      <c r="G30" s="132"/>
      <c r="H30" s="132"/>
    </row>
    <row r="31" ht="24" customHeight="1" spans="1:8">
      <c r="A31" s="205" t="s">
        <v>226</v>
      </c>
      <c r="B31" s="204" t="s">
        <v>227</v>
      </c>
      <c r="C31" s="202">
        <f t="shared" si="2"/>
        <v>539.640958</v>
      </c>
      <c r="D31" s="202">
        <f t="shared" si="3"/>
        <v>539.640958</v>
      </c>
      <c r="E31" s="132">
        <f>E32</f>
        <v>539.640958</v>
      </c>
      <c r="F31" s="132"/>
      <c r="G31" s="132"/>
      <c r="H31" s="132"/>
    </row>
    <row r="32" ht="24" customHeight="1" spans="1:8">
      <c r="A32" s="205" t="s">
        <v>228</v>
      </c>
      <c r="B32" s="204" t="s">
        <v>229</v>
      </c>
      <c r="C32" s="202">
        <f t="shared" si="2"/>
        <v>539.640958</v>
      </c>
      <c r="D32" s="202">
        <f t="shared" si="3"/>
        <v>539.640958</v>
      </c>
      <c r="E32" s="132">
        <v>539.640958</v>
      </c>
      <c r="F32" s="132"/>
      <c r="G32" s="132"/>
      <c r="H32" s="162"/>
    </row>
    <row r="33" ht="24" customHeight="1" spans="1:8">
      <c r="A33" s="205" t="s">
        <v>230</v>
      </c>
      <c r="B33" s="204" t="s">
        <v>231</v>
      </c>
      <c r="C33" s="202">
        <f t="shared" si="2"/>
        <v>0.4</v>
      </c>
      <c r="D33" s="202">
        <f t="shared" si="3"/>
        <v>0.4</v>
      </c>
      <c r="E33" s="132"/>
      <c r="F33" s="132"/>
      <c r="G33" s="132">
        <f>G35</f>
        <v>0.4</v>
      </c>
      <c r="H33" s="132"/>
    </row>
    <row r="34" ht="24" customHeight="1" spans="1:8">
      <c r="A34" s="205" t="s">
        <v>232</v>
      </c>
      <c r="B34" s="204" t="s">
        <v>233</v>
      </c>
      <c r="C34" s="202">
        <f t="shared" si="2"/>
        <v>0.4</v>
      </c>
      <c r="D34" s="202">
        <f t="shared" si="3"/>
        <v>0.4</v>
      </c>
      <c r="E34" s="132"/>
      <c r="F34" s="132"/>
      <c r="G34" s="132">
        <f>G35</f>
        <v>0.4</v>
      </c>
      <c r="H34" s="132"/>
    </row>
    <row r="35" ht="24" customHeight="1" spans="1:8">
      <c r="A35" s="205" t="s">
        <v>234</v>
      </c>
      <c r="B35" s="204" t="s">
        <v>221</v>
      </c>
      <c r="C35" s="202">
        <f t="shared" si="2"/>
        <v>0.4</v>
      </c>
      <c r="D35" s="202">
        <f t="shared" si="3"/>
        <v>0.4</v>
      </c>
      <c r="E35" s="132"/>
      <c r="F35" s="132"/>
      <c r="G35" s="132">
        <v>0.4</v>
      </c>
      <c r="H35" s="162"/>
    </row>
    <row r="36" ht="24" customHeight="1" spans="1:8">
      <c r="A36" s="212" t="s">
        <v>235</v>
      </c>
      <c r="B36" s="212"/>
      <c r="C36" s="212"/>
      <c r="D36" s="212"/>
      <c r="E36" s="212"/>
      <c r="F36" s="212"/>
      <c r="G36" s="212"/>
      <c r="H36" s="212"/>
    </row>
  </sheetData>
  <mergeCells count="12">
    <mergeCell ref="A1:G1"/>
    <mergeCell ref="A2:H2"/>
    <mergeCell ref="A3:D3"/>
    <mergeCell ref="D4:G4"/>
    <mergeCell ref="E5:F5"/>
    <mergeCell ref="A36:H36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 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星语心愿</cp:lastModifiedBy>
  <dcterms:created xsi:type="dcterms:W3CDTF">2022-01-06T01:48:00Z</dcterms:created>
  <dcterms:modified xsi:type="dcterms:W3CDTF">2023-10-11T08:08:49Z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2C8FB1D50ED9455CACF2754D49C0946C</vt:lpwstr>
  </property>
</Properties>
</file>